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"/>
    </mc:Choice>
  </mc:AlternateContent>
  <bookViews>
    <workbookView xWindow="0" yWindow="0" windowWidth="23100" windowHeight="894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4" i="7" l="1"/>
  <c r="I217" i="7" l="1"/>
  <c r="I215" i="7"/>
  <c r="I214" i="7" s="1"/>
  <c r="I213" i="7" s="1"/>
  <c r="I208" i="7"/>
  <c r="I207" i="7" s="1"/>
  <c r="I173" i="7"/>
  <c r="I204" i="7"/>
  <c r="I196" i="7"/>
  <c r="I185" i="7"/>
  <c r="I178" i="7"/>
  <c r="I168" i="7"/>
  <c r="I163" i="7" s="1"/>
  <c r="I153" i="7"/>
  <c r="I154" i="7"/>
  <c r="I148" i="7"/>
  <c r="I140" i="7"/>
  <c r="I138" i="7"/>
  <c r="I129" i="7"/>
  <c r="I122" i="7"/>
  <c r="I117" i="7"/>
  <c r="I67" i="7"/>
  <c r="I66" i="7" s="1"/>
  <c r="I65" i="7" s="1"/>
  <c r="I59" i="7"/>
  <c r="I60" i="7"/>
  <c r="I47" i="7"/>
  <c r="I53" i="7"/>
  <c r="I41" i="7"/>
  <c r="I34" i="7"/>
  <c r="I33" i="7" s="1"/>
  <c r="I29" i="7"/>
  <c r="I21" i="7"/>
  <c r="I10" i="7"/>
  <c r="K38" i="3"/>
  <c r="K143" i="3"/>
  <c r="K138" i="3"/>
  <c r="K137" i="3" s="1"/>
  <c r="K135" i="3"/>
  <c r="K133" i="3"/>
  <c r="K68" i="3"/>
  <c r="K48" i="3"/>
  <c r="K31" i="3"/>
  <c r="K25" i="3"/>
  <c r="K18" i="3"/>
  <c r="K11" i="3"/>
  <c r="I172" i="7" l="1"/>
  <c r="I162" i="7" s="1"/>
  <c r="I116" i="7"/>
  <c r="I105" i="7" s="1"/>
  <c r="K10" i="3"/>
  <c r="H56" i="3"/>
  <c r="H112" i="3"/>
  <c r="H113" i="3"/>
  <c r="H115" i="3"/>
  <c r="H116" i="3"/>
  <c r="H117" i="3"/>
  <c r="H118" i="3"/>
  <c r="H120" i="3"/>
  <c r="H121" i="3"/>
  <c r="H122" i="3"/>
  <c r="H124" i="3"/>
  <c r="H125" i="3"/>
  <c r="H126" i="3"/>
  <c r="H127" i="3"/>
  <c r="H132" i="3"/>
  <c r="H133" i="3"/>
  <c r="H134" i="3"/>
  <c r="H135" i="3"/>
  <c r="H136" i="3"/>
  <c r="H137" i="3"/>
  <c r="H138" i="3"/>
  <c r="H139" i="3"/>
  <c r="H140" i="3"/>
  <c r="H142" i="3"/>
  <c r="H86" i="3"/>
  <c r="H87" i="3"/>
  <c r="H88" i="3"/>
  <c r="H89" i="3"/>
  <c r="H90" i="3"/>
  <c r="H91" i="3"/>
  <c r="H92" i="3"/>
  <c r="H93" i="3"/>
  <c r="H95" i="3"/>
  <c r="H96" i="3"/>
  <c r="H97" i="3"/>
  <c r="H98" i="3"/>
  <c r="H100" i="3"/>
  <c r="H101" i="3"/>
  <c r="H102" i="3"/>
  <c r="H105" i="3"/>
  <c r="H106" i="3"/>
  <c r="H107" i="3"/>
  <c r="H110" i="3"/>
  <c r="H111" i="3"/>
  <c r="H85" i="3"/>
  <c r="H83" i="3"/>
  <c r="H80" i="3"/>
  <c r="H79" i="3"/>
  <c r="H77" i="3"/>
  <c r="H73" i="3"/>
  <c r="H64" i="3"/>
  <c r="H65" i="3"/>
  <c r="H66" i="3"/>
  <c r="H67" i="3"/>
  <c r="H69" i="3"/>
  <c r="H70" i="3"/>
  <c r="H71" i="3"/>
  <c r="H63" i="3"/>
  <c r="H58" i="3"/>
  <c r="H60" i="3"/>
  <c r="H49" i="3"/>
  <c r="H50" i="3"/>
  <c r="H51" i="3"/>
  <c r="H52" i="3"/>
  <c r="H53" i="3"/>
  <c r="H54" i="3"/>
  <c r="H55" i="3"/>
  <c r="H48" i="3"/>
  <c r="H46" i="3"/>
  <c r="I30" i="3" l="1"/>
  <c r="I29" i="3"/>
  <c r="I28" i="3"/>
  <c r="I27" i="3"/>
  <c r="I26" i="3"/>
  <c r="I25" i="3"/>
  <c r="I20" i="3"/>
  <c r="H11" i="3"/>
  <c r="H12" i="3"/>
  <c r="H1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6" i="3"/>
  <c r="H37" i="3"/>
  <c r="H38" i="3"/>
  <c r="H39" i="3"/>
  <c r="H40" i="3"/>
  <c r="H41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G17" i="3" l="1"/>
  <c r="E18" i="3"/>
  <c r="G11" i="3"/>
  <c r="E11" i="3"/>
  <c r="E30" i="3"/>
  <c r="E28" i="3"/>
  <c r="E17" i="3"/>
  <c r="E10" i="3" l="1"/>
</calcChain>
</file>

<file path=xl/sharedStrings.xml><?xml version="1.0" encoding="utf-8"?>
<sst xmlns="http://schemas.openxmlformats.org/spreadsheetml/2006/main" count="368" uniqueCount="214">
  <si>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</si>
  <si>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</si>
  <si>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</si>
  <si>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</si>
  <si>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</si>
  <si>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</si>
  <si>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</si>
  <si>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</si>
  <si>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</si>
  <si>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</si>
  <si>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</si>
  <si>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</si>
  <si>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</si>
  <si>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</si>
  <si>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</si>
  <si>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</si>
  <si>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</si>
  <si>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</si>
  <si>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</si>
  <si>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</si>
  <si>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</si>
  <si>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</si>
  <si>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</si>
  <si>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</si>
  <si>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</si>
  <si>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</si>
  <si>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</si>
  <si>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</si>
  <si>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</si>
  <si>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</si>
  <si>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</si>
  <si>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</si>
  <si>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</si>
  <si>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</si>
  <si>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</si>
  <si>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</si>
  <si>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</si>
  <si>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</si>
  <si>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</si>
  <si>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</si>
  <si>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</si>
  <si>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</si>
  <si>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</si>
  <si>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</si>
  <si>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</si>
  <si>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</si>
  <si>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</si>
  <si>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</si>
  <si>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</si>
  <si>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</si>
  <si>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</si>
  <si>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</si>
  <si>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</si>
  <si>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</si>
  <si>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</si>
  <si>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</si>
  <si>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</si>
  <si>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</si>
  <si>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</si>
  <si>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</si>
  <si>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</si>
  <si>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</si>
  <si>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</si>
  <si>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</si>
  <si>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…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</si>
  <si>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</si>
  <si>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</si>
  <si>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</si>
  <si>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</si>
  <si>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</si>
  <si>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</si>
  <si>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</si>
  <si>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</si>
  <si>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EU</t>
  </si>
  <si>
    <t>Prihodi po posebnim propisima</t>
  </si>
  <si>
    <t>Decentralizirana sredstva</t>
  </si>
  <si>
    <t>Rezultat poslovanja</t>
  </si>
  <si>
    <t>EUR</t>
  </si>
  <si>
    <t>Izvršenje 2021. EUR</t>
  </si>
  <si>
    <t>Plan 2022. EUR</t>
  </si>
  <si>
    <t>Plan za 2023. EUR</t>
  </si>
  <si>
    <t>Projekcija za 2024. EUR</t>
  </si>
  <si>
    <t>Projekcija za 2025. EUR</t>
  </si>
  <si>
    <t>KN/EUR</t>
  </si>
  <si>
    <t>PROGRAM 1013</t>
  </si>
  <si>
    <t>Izvor financiranja 11</t>
  </si>
  <si>
    <t>ŠKOLSTVO</t>
  </si>
  <si>
    <t>Projekt e škole</t>
  </si>
  <si>
    <t>Plan za 2023.EUR</t>
  </si>
  <si>
    <t>Plaće za prekovremeni rad</t>
  </si>
  <si>
    <t>Doprinosi na plaće</t>
  </si>
  <si>
    <t>Plaće (bruto)</t>
  </si>
  <si>
    <t xml:space="preserve">Aktiv.  </t>
  </si>
  <si>
    <t>Škole jednakih mogućnosti</t>
  </si>
  <si>
    <t xml:space="preserve">Izvor </t>
  </si>
  <si>
    <t>Ostali rashodi za zaposlene</t>
  </si>
  <si>
    <t>Doprinosi za zdrav.</t>
  </si>
  <si>
    <t>Aktiv.</t>
  </si>
  <si>
    <t>Plaće</t>
  </si>
  <si>
    <t>Plaće za redovni rad</t>
  </si>
  <si>
    <t>Doprinosi na plaću</t>
  </si>
  <si>
    <t>Doprinosi za obv. zdrav. Osig</t>
  </si>
  <si>
    <t>Sitni inventar</t>
  </si>
  <si>
    <t>Donacije</t>
  </si>
  <si>
    <t>Školski obroci svima</t>
  </si>
  <si>
    <t>Materijal i sirovine</t>
  </si>
  <si>
    <t>AktivT</t>
  </si>
  <si>
    <t>Aktiv</t>
  </si>
  <si>
    <t>1001T100103</t>
  </si>
  <si>
    <t>1001T100117</t>
  </si>
  <si>
    <t>Aktivnost 1 013A1001330</t>
  </si>
  <si>
    <t>A1001T100103</t>
  </si>
  <si>
    <t xml:space="preserve">Materijal  </t>
  </si>
  <si>
    <t>Papir nije smeće</t>
  </si>
  <si>
    <t>Uredski mat. I ostali mat. rashodi</t>
  </si>
  <si>
    <t>Plaće bruto</t>
  </si>
  <si>
    <t>1001T100115</t>
  </si>
  <si>
    <t>Školska shema</t>
  </si>
  <si>
    <t xml:space="preserve">Materijal </t>
  </si>
  <si>
    <t>1013K101301</t>
  </si>
  <si>
    <t>Sufinanciranje obnove objekata</t>
  </si>
  <si>
    <t>Tekuće održavanje</t>
  </si>
  <si>
    <t>Erasmus +</t>
  </si>
  <si>
    <t>KA210</t>
  </si>
  <si>
    <t>Ostali rashodi</t>
  </si>
  <si>
    <t>Školska kuhinja</t>
  </si>
  <si>
    <t>Materijal</t>
  </si>
  <si>
    <t>IZVOR</t>
  </si>
  <si>
    <t>Plaće za redovan rad</t>
  </si>
  <si>
    <t>Plaće za posebne uvjete rada</t>
  </si>
  <si>
    <t>Bruto plaće</t>
  </si>
  <si>
    <t>Doprinsi na plaće</t>
  </si>
  <si>
    <t>Doprinosi za obvezno zdravstveno</t>
  </si>
  <si>
    <t>Naknade troškova zaposlenima</t>
  </si>
  <si>
    <t>Službena putovanja</t>
  </si>
  <si>
    <t>Naknade za prijevoz, za rad na t</t>
  </si>
  <si>
    <t>Stručno usavršavanje</t>
  </si>
  <si>
    <t>Ostale naknade troškova zaposlen</t>
  </si>
  <si>
    <t>Rashodi za materijal i energiju</t>
  </si>
  <si>
    <t>Energija</t>
  </si>
  <si>
    <t>Materijal i dijelovi za tekuće i inv</t>
  </si>
  <si>
    <t>Službena i radna ododjeća</t>
  </si>
  <si>
    <t>Rashodi za usluge</t>
  </si>
  <si>
    <t>Usluge telefona</t>
  </si>
  <si>
    <t>Usluge tekućeg i inv.o.</t>
  </si>
  <si>
    <t>Usluge promidžbe</t>
  </si>
  <si>
    <t>Komunalne usluge</t>
  </si>
  <si>
    <t>Zdravstvene usluge</t>
  </si>
  <si>
    <t>Intelektualne i osobne usluge</t>
  </si>
  <si>
    <t>Računalne usluge</t>
  </si>
  <si>
    <t>Ostale usluge</t>
  </si>
  <si>
    <t>Naknade osobama izvan radnog o.</t>
  </si>
  <si>
    <t>Ostali rashodi poslovanja</t>
  </si>
  <si>
    <t>Naknade za rad p. t, povjerenstava</t>
  </si>
  <si>
    <t>Premije osiguranja</t>
  </si>
  <si>
    <t>Reprezentacija</t>
  </si>
  <si>
    <t>Članarine</t>
  </si>
  <si>
    <t>Pristojbe i naknade</t>
  </si>
  <si>
    <t>Troškovi sudskih postupaka</t>
  </si>
  <si>
    <t>Ostali nespo. r. poslovanja</t>
  </si>
  <si>
    <t>Financijski rashodi</t>
  </si>
  <si>
    <t>Ostali financijski rashodi</t>
  </si>
  <si>
    <t>Bankarske usluge i usluge pl.p.</t>
  </si>
  <si>
    <t>A1001301</t>
  </si>
  <si>
    <t xml:space="preserve">OSNOVNO ŠKOLSTVO </t>
  </si>
  <si>
    <t>Uredski mat. I drugi mat.</t>
  </si>
  <si>
    <t>Rshodi za nef. Imovinu</t>
  </si>
  <si>
    <t>Uređaji, strojevi i oprema</t>
  </si>
  <si>
    <t>Projekt</t>
  </si>
  <si>
    <t>Plaće, materijalna prava i ostalo</t>
  </si>
  <si>
    <t>iz proračuna koji nije naležan</t>
  </si>
  <si>
    <t>Tashodi za nabavu nefinancijske i.</t>
  </si>
  <si>
    <t>Rashodi za nabavu proizvedene DI</t>
  </si>
  <si>
    <t>Knjige u knjižnici</t>
  </si>
  <si>
    <t>Naknade za prijevoz</t>
  </si>
  <si>
    <t>Ostale naknade troškova zap.</t>
  </si>
  <si>
    <t>Uredski mat. i drugi mat</t>
  </si>
  <si>
    <t>Službena i radna odjeća i obuća</t>
  </si>
  <si>
    <t>Usluge telefona, prijevoza</t>
  </si>
  <si>
    <t>Usluge tekućeg i inv.</t>
  </si>
  <si>
    <t>Uluge promidžbe</t>
  </si>
  <si>
    <t>Naknade osobama izvon radnog o</t>
  </si>
  <si>
    <t>Naknade građanima i kućanstvima</t>
  </si>
  <si>
    <t>Naknada osobama izvan radnog o</t>
  </si>
  <si>
    <t>Aktivnosti u obrazovanju - ostalo</t>
  </si>
  <si>
    <t>B</t>
  </si>
  <si>
    <t>Ostalo</t>
  </si>
  <si>
    <t>Naknada troškova zaposlenima</t>
  </si>
  <si>
    <t>Naknada za prijevoz</t>
  </si>
  <si>
    <t xml:space="preserve">           </t>
  </si>
  <si>
    <t>OŠ DONJA DUBRAVA</t>
  </si>
  <si>
    <t>DUBRAVA</t>
  </si>
  <si>
    <t>OŠ</t>
  </si>
  <si>
    <t>DONJA DUBRAVA</t>
  </si>
  <si>
    <t xml:space="preserve">OŠ </t>
  </si>
  <si>
    <t>Rashodi za proizvevenu DI</t>
  </si>
  <si>
    <t>Predsjednica Školskog odbora:</t>
  </si>
  <si>
    <t>Ravnateljica:</t>
  </si>
  <si>
    <t xml:space="preserve">Mihaela </t>
  </si>
  <si>
    <t>Martinčić</t>
  </si>
  <si>
    <t>Mirjana Ribić</t>
  </si>
  <si>
    <t>novi plan
za 2023.</t>
  </si>
  <si>
    <t>Razlika +/-</t>
  </si>
  <si>
    <t>REBALANS FINANCIJSKOG PLANA  OŠ DONJA DUBRAVA
ZA 2023. GODINU</t>
  </si>
  <si>
    <t>REBALANS  FINANCIJSKOG  PLANA OŠ DONJA DUBRAVA
ZA 2023. GODINU</t>
  </si>
  <si>
    <t>NOVI PLAN ZA 2023.
GODINU  EUR</t>
  </si>
  <si>
    <t>Novi  plan u Kn</t>
  </si>
  <si>
    <t>Novi plan
za 2024. Kn</t>
  </si>
  <si>
    <t>NOVI PLAN ZA 2023.
Eur</t>
  </si>
  <si>
    <t>Uredski materijal i drugi</t>
  </si>
  <si>
    <t>Uredski mateijal i drugi</t>
  </si>
  <si>
    <t>REBALANS ZA 2023.
          KN</t>
  </si>
  <si>
    <t>REBALANS ZA 2023. GODINU   EUR</t>
  </si>
  <si>
    <t xml:space="preserve">REBALANS FINANCIJSKOG  PLANA  PRORAČUNSKOG  OSNOVNE ŠKOLE DONJA DUBRAVA
ZA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</si>
</sst>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2" borderId="4" xfId="0" quotePrefix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 applyProtection="1">
      <alignment horizontal="right" wrapText="1"/>
    </xf>
    <xf numFmtId="3" fontId="3" fillId="2" borderId="1" xfId="0" applyNumberFormat="1" applyFont="1" applyFill="1" applyBorder="1" applyAlignment="1" applyProtection="1">
      <alignment horizontal="right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9" fillId="2" borderId="10" xfId="0" applyNumberFormat="1" applyFont="1" applyFill="1" applyBorder="1" applyAlignment="1" applyProtection="1">
      <alignment horizontal="left" vertical="center" wrapText="1"/>
    </xf>
    <xf numFmtId="0" fontId="10" fillId="2" borderId="10" xfId="0" quotePrefix="1" applyFont="1" applyFill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Font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6" fillId="5" borderId="1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 applyProtection="1">
      <alignment horizontal="right" wrapText="1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 indent="1"/>
    </xf>
    <xf numFmtId="3" fontId="3" fillId="5" borderId="3" xfId="0" applyNumberFormat="1" applyFont="1" applyFill="1" applyBorder="1" applyAlignment="1">
      <alignment horizontal="right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quotePrefix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 applyProtection="1">
      <alignment horizontal="right" wrapText="1"/>
    </xf>
    <xf numFmtId="3" fontId="6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 indent="1"/>
    </xf>
    <xf numFmtId="3" fontId="6" fillId="5" borderId="4" xfId="0" applyNumberFormat="1" applyFont="1" applyFill="1" applyBorder="1" applyAlignment="1">
      <alignment horizontal="right"/>
    </xf>
    <xf numFmtId="0" fontId="1" fillId="5" borderId="0" xfId="0" applyFont="1" applyFill="1"/>
    <xf numFmtId="0" fontId="6" fillId="5" borderId="12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9:K41" totalsRowShown="0" headerRowDxfId="11" dataDxfId="9" headerRowBorderDxfId="10" tableBorderDxfId="8" totalsRowBorderDxfId="7">
  <autoFilter ref="A9:K41"/>
  <tableColumns count="11">
    <tableColumn id="1" name="Razred" dataDxfId="6"/>
    <tableColumn id="2" name="Skupina"/>
    <tableColumn id="3" name="Izvor"/>
    <tableColumn id="4" name="Naziv prihoda"/>
    <tableColumn id="5" name="Izvršenje 2021." dataDxfId="5"/>
    <tableColumn id="10" name="Izvršenje 2021. EUR" dataDxfId="4">
      <calculatedColumnFormula>Tablica1[[#This Row],[Izvršenje 2021.]]/7.5345</calculatedColumnFormula>
    </tableColumn>
    <tableColumn id="6" name="Plan 2022." dataDxfId="3"/>
    <tableColumn id="11" name="Plan 2022. EUR" dataDxfId="2">
      <calculatedColumnFormula>Tablica1[[#This Row],[Plan 2022.]]/7.5345</calculatedColumnFormula>
    </tableColumn>
    <tableColumn id="7" name="Plan za 2023." dataDxfId="1"/>
    <tableColumn id="8" name="Novi plan_x000a_za 2024. Kn" dataDxfId="0"/>
    <tableColumn id="9" name="NOVI PLAN ZA 2023._x000a_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Žuta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R23" sqref="R23"/>
    </sheetView>
  </sheetViews>
  <sheetFormatPr defaultRowHeight="15" x14ac:dyDescent="0.25"/>
  <cols>
    <col min="5" max="5" width="25.28515625" customWidth="1"/>
    <col min="6" max="6" width="15.85546875" bestFit="1" customWidth="1"/>
    <col min="7" max="7" width="19.7109375" customWidth="1"/>
    <col min="8" max="8" width="11.7109375" bestFit="1" customWidth="1"/>
    <col min="9" max="9" width="15.5703125" customWidth="1"/>
    <col min="10" max="10" width="13.140625" bestFit="1" customWidth="1"/>
    <col min="11" max="11" width="13.140625" customWidth="1"/>
    <col min="12" max="12" width="13" customWidth="1"/>
    <col min="13" max="13" width="13.85546875" customWidth="1"/>
    <col min="14" max="14" width="18.7109375" customWidth="1"/>
    <col min="15" max="15" width="13.85546875" customWidth="1"/>
  </cols>
  <sheetData>
    <row r="1" spans="1:15" ht="42" customHeight="1" x14ac:dyDescent="0.25">
      <c r="A1" s="131" t="s">
        <v>204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71"/>
    </row>
    <row r="2" spans="1:15" ht="18" customHeight="1" x14ac:dyDescent="0.25">
      <c r="A2" s="5"/>
      <c r="B2" s="5"/>
      <c r="C2" s="5"/>
      <c r="D2" s="5"/>
      <c r="E2" s="5" t="s">
        <v>190</v>
      </c>
      <c r="F2" s="5" t="s">
        <v>191</v>
      </c>
      <c r="G2" s="30"/>
      <c r="H2" s="5"/>
      <c r="I2" s="30"/>
      <c r="J2" s="5"/>
      <c r="K2" s="30"/>
      <c r="L2" s="5"/>
      <c r="M2" s="30"/>
      <c r="N2" s="5"/>
      <c r="O2" s="30"/>
    </row>
    <row r="3" spans="1:15" ht="15.75" x14ac:dyDescent="0.25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3"/>
      <c r="M3" s="133"/>
      <c r="N3" s="133"/>
      <c r="O3" s="73"/>
    </row>
    <row r="4" spans="1:15" ht="18" x14ac:dyDescent="0.25">
      <c r="A4" s="5"/>
      <c r="B4" s="5"/>
      <c r="C4" s="5"/>
      <c r="D4" s="5"/>
      <c r="E4" s="5"/>
      <c r="F4" s="5"/>
      <c r="G4" s="30"/>
      <c r="H4" s="5"/>
      <c r="I4" s="30"/>
      <c r="J4" s="5"/>
      <c r="K4" s="30"/>
      <c r="L4" s="6"/>
      <c r="M4" s="6"/>
      <c r="N4" s="6"/>
      <c r="O4" s="6"/>
    </row>
    <row r="5" spans="1:15" ht="18" customHeight="1" x14ac:dyDescent="0.25">
      <c r="A5" s="131" t="s">
        <v>53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72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8" t="s">
        <v>83</v>
      </c>
      <c r="O6" s="75"/>
    </row>
    <row r="7" spans="1:15" ht="38.25" x14ac:dyDescent="0.25">
      <c r="A7" s="36"/>
      <c r="B7" s="37"/>
      <c r="C7" s="37"/>
      <c r="D7" s="38"/>
      <c r="E7" s="39"/>
      <c r="F7" s="4" t="s">
        <v>55</v>
      </c>
      <c r="G7" s="4" t="s">
        <v>78</v>
      </c>
      <c r="H7" s="4" t="s">
        <v>56</v>
      </c>
      <c r="I7" s="4" t="s">
        <v>79</v>
      </c>
      <c r="J7" s="4" t="s">
        <v>60</v>
      </c>
      <c r="K7" s="4" t="s">
        <v>80</v>
      </c>
      <c r="L7" s="4" t="s">
        <v>211</v>
      </c>
      <c r="M7" s="174" t="s">
        <v>212</v>
      </c>
      <c r="N7" s="4"/>
      <c r="O7" s="4"/>
    </row>
    <row r="8" spans="1:15" x14ac:dyDescent="0.25">
      <c r="A8" s="134" t="s">
        <v>0</v>
      </c>
      <c r="B8" s="135"/>
      <c r="C8" s="135"/>
      <c r="D8" s="135"/>
      <c r="E8" s="136"/>
      <c r="F8" s="40">
        <v>6105275</v>
      </c>
      <c r="G8" s="40">
        <v>810309</v>
      </c>
      <c r="H8" s="40">
        <v>5937000</v>
      </c>
      <c r="I8" s="40">
        <v>787976</v>
      </c>
      <c r="J8" s="40">
        <v>5937000</v>
      </c>
      <c r="K8" s="40">
        <v>787976</v>
      </c>
      <c r="L8" s="40">
        <v>7592599</v>
      </c>
      <c r="M8" s="115">
        <v>1007711</v>
      </c>
      <c r="N8" s="40"/>
      <c r="O8" s="40"/>
    </row>
    <row r="9" spans="1:15" x14ac:dyDescent="0.25">
      <c r="A9" s="137" t="s">
        <v>1</v>
      </c>
      <c r="B9" s="130"/>
      <c r="C9" s="130"/>
      <c r="D9" s="130"/>
      <c r="E9" s="138"/>
      <c r="F9" s="41">
        <v>6105275</v>
      </c>
      <c r="G9" s="41">
        <v>810309</v>
      </c>
      <c r="H9" s="41">
        <v>5937000</v>
      </c>
      <c r="I9" s="41">
        <v>787976</v>
      </c>
      <c r="J9" s="41">
        <v>5937000</v>
      </c>
      <c r="K9" s="41">
        <v>787976</v>
      </c>
      <c r="L9" s="41">
        <v>7592599</v>
      </c>
      <c r="M9" s="115">
        <v>1007711</v>
      </c>
      <c r="N9" s="41"/>
      <c r="O9" s="41"/>
    </row>
    <row r="10" spans="1:15" x14ac:dyDescent="0.25">
      <c r="A10" s="139" t="s">
        <v>2</v>
      </c>
      <c r="B10" s="138"/>
      <c r="C10" s="138"/>
      <c r="D10" s="138"/>
      <c r="E10" s="138"/>
      <c r="F10" s="41"/>
      <c r="G10" s="41"/>
      <c r="H10" s="41"/>
      <c r="I10" s="41"/>
      <c r="J10" s="41"/>
      <c r="K10" s="41"/>
      <c r="L10" s="41"/>
      <c r="M10" s="41">
        <v>0</v>
      </c>
      <c r="N10" s="41"/>
      <c r="O10" s="41"/>
    </row>
    <row r="11" spans="1:15" x14ac:dyDescent="0.25">
      <c r="A11" s="49" t="s">
        <v>3</v>
      </c>
      <c r="B11" s="50"/>
      <c r="C11" s="50"/>
      <c r="D11" s="50"/>
      <c r="E11" s="50"/>
      <c r="F11" s="40">
        <v>5945205</v>
      </c>
      <c r="G11" s="40">
        <v>789064</v>
      </c>
      <c r="H11" s="40">
        <v>6072000</v>
      </c>
      <c r="I11" s="40">
        <v>805893</v>
      </c>
      <c r="J11" s="40">
        <v>5937004</v>
      </c>
      <c r="K11" s="40">
        <v>787976</v>
      </c>
      <c r="L11" s="40">
        <v>7592599</v>
      </c>
      <c r="M11" s="40">
        <v>1007711</v>
      </c>
      <c r="N11" s="40"/>
      <c r="O11" s="40"/>
    </row>
    <row r="12" spans="1:15" x14ac:dyDescent="0.25">
      <c r="A12" s="129" t="s">
        <v>4</v>
      </c>
      <c r="B12" s="130"/>
      <c r="C12" s="130"/>
      <c r="D12" s="130"/>
      <c r="E12" s="130"/>
      <c r="F12" s="41">
        <v>5889050</v>
      </c>
      <c r="G12" s="41">
        <v>781611</v>
      </c>
      <c r="H12" s="41">
        <v>6017000</v>
      </c>
      <c r="I12" s="41">
        <v>798593</v>
      </c>
      <c r="J12" s="41">
        <v>5882003</v>
      </c>
      <c r="K12" s="41">
        <v>780676</v>
      </c>
      <c r="L12" s="41">
        <v>7535148</v>
      </c>
      <c r="M12" s="115">
        <v>1000086</v>
      </c>
      <c r="N12" s="42"/>
      <c r="O12" s="42"/>
    </row>
    <row r="13" spans="1:15" x14ac:dyDescent="0.25">
      <c r="A13" s="143" t="s">
        <v>5</v>
      </c>
      <c r="B13" s="138"/>
      <c r="C13" s="138"/>
      <c r="D13" s="138"/>
      <c r="E13" s="138"/>
      <c r="F13" s="43">
        <v>56155</v>
      </c>
      <c r="G13" s="43">
        <v>7453</v>
      </c>
      <c r="H13" s="43">
        <v>55000</v>
      </c>
      <c r="I13" s="43">
        <v>7300</v>
      </c>
      <c r="J13" s="43">
        <v>55001</v>
      </c>
      <c r="K13" s="43">
        <v>7300</v>
      </c>
      <c r="L13" s="43">
        <v>57450</v>
      </c>
      <c r="M13" s="115">
        <v>7625</v>
      </c>
      <c r="N13" s="42"/>
      <c r="O13" s="42"/>
    </row>
    <row r="14" spans="1:15" x14ac:dyDescent="0.25">
      <c r="A14" s="142" t="s">
        <v>6</v>
      </c>
      <c r="B14" s="135"/>
      <c r="C14" s="135"/>
      <c r="D14" s="135"/>
      <c r="E14" s="135"/>
      <c r="F14" s="40">
        <v>160070</v>
      </c>
      <c r="G14" s="40">
        <v>21245</v>
      </c>
      <c r="H14" s="40">
        <v>-135000</v>
      </c>
      <c r="I14" s="40">
        <v>-17918</v>
      </c>
      <c r="J14" s="44">
        <v>0</v>
      </c>
      <c r="K14" s="44"/>
      <c r="L14" s="44">
        <v>0</v>
      </c>
      <c r="M14" s="4"/>
      <c r="N14" s="44">
        <v>0</v>
      </c>
      <c r="O14" s="44">
        <v>0</v>
      </c>
    </row>
    <row r="15" spans="1:15" ht="18" x14ac:dyDescent="0.25">
      <c r="A15" s="5"/>
      <c r="B15" s="9"/>
      <c r="C15" s="9"/>
      <c r="D15" s="9"/>
      <c r="E15" s="9"/>
      <c r="F15" s="9"/>
      <c r="G15" s="28"/>
      <c r="H15" s="9"/>
      <c r="I15" s="28"/>
      <c r="J15" s="3"/>
      <c r="K15" s="29"/>
      <c r="L15" s="3"/>
      <c r="M15" s="29"/>
      <c r="N15" s="3"/>
      <c r="O15" s="29"/>
    </row>
    <row r="16" spans="1:15" ht="18" customHeight="1" x14ac:dyDescent="0.25">
      <c r="A16" s="131" t="s">
        <v>54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72"/>
    </row>
    <row r="17" spans="1:15" ht="18" x14ac:dyDescent="0.25">
      <c r="A17" s="30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</row>
    <row r="18" spans="1:15" ht="25.5" x14ac:dyDescent="0.25">
      <c r="A18" s="36"/>
      <c r="B18" s="37"/>
      <c r="C18" s="37"/>
      <c r="D18" s="38"/>
      <c r="E18" s="39"/>
      <c r="F18" s="4" t="s">
        <v>12</v>
      </c>
      <c r="G18" s="4" t="s">
        <v>78</v>
      </c>
      <c r="H18" s="4" t="s">
        <v>13</v>
      </c>
      <c r="I18" s="4" t="s">
        <v>79</v>
      </c>
      <c r="J18" s="4" t="s">
        <v>60</v>
      </c>
      <c r="K18" s="4" t="s">
        <v>80</v>
      </c>
      <c r="L18" s="4" t="s">
        <v>61</v>
      </c>
      <c r="M18" s="4" t="s">
        <v>81</v>
      </c>
      <c r="N18" s="4" t="s">
        <v>62</v>
      </c>
      <c r="O18" s="4" t="s">
        <v>82</v>
      </c>
    </row>
    <row r="19" spans="1:15" ht="15.75" customHeight="1" x14ac:dyDescent="0.25">
      <c r="A19" s="137" t="s">
        <v>8</v>
      </c>
      <c r="B19" s="140"/>
      <c r="C19" s="140"/>
      <c r="D19" s="140"/>
      <c r="E19" s="141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25">
      <c r="A20" s="137" t="s">
        <v>9</v>
      </c>
      <c r="B20" s="130"/>
      <c r="C20" s="130"/>
      <c r="D20" s="130"/>
      <c r="E20" s="130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5">
      <c r="A21" s="142" t="s">
        <v>10</v>
      </c>
      <c r="B21" s="135"/>
      <c r="C21" s="135"/>
      <c r="D21" s="135"/>
      <c r="E21" s="135"/>
      <c r="F21" s="40">
        <v>0</v>
      </c>
      <c r="G21" s="40"/>
      <c r="H21" s="40">
        <v>0</v>
      </c>
      <c r="I21" s="40"/>
      <c r="J21" s="40">
        <v>0</v>
      </c>
      <c r="K21" s="40"/>
      <c r="L21" s="40">
        <v>0</v>
      </c>
      <c r="M21" s="40"/>
      <c r="N21" s="40">
        <v>0</v>
      </c>
      <c r="O21" s="40"/>
    </row>
    <row r="22" spans="1:15" ht="18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</row>
    <row r="23" spans="1:15" ht="18" customHeight="1" x14ac:dyDescent="0.25">
      <c r="A23" s="131" t="s">
        <v>70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72"/>
    </row>
    <row r="24" spans="1:15" ht="18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</row>
    <row r="25" spans="1:15" ht="25.5" x14ac:dyDescent="0.25">
      <c r="A25" s="36"/>
      <c r="B25" s="37"/>
      <c r="C25" s="37"/>
      <c r="D25" s="38"/>
      <c r="E25" s="39"/>
      <c r="F25" s="4" t="s">
        <v>12</v>
      </c>
      <c r="G25" s="4" t="s">
        <v>78</v>
      </c>
      <c r="H25" s="4" t="s">
        <v>13</v>
      </c>
      <c r="I25" s="4" t="s">
        <v>79</v>
      </c>
      <c r="J25" s="4" t="s">
        <v>60</v>
      </c>
      <c r="K25" s="4" t="s">
        <v>80</v>
      </c>
      <c r="L25" s="4" t="s">
        <v>61</v>
      </c>
      <c r="M25" s="4" t="s">
        <v>81</v>
      </c>
      <c r="N25" s="4" t="s">
        <v>62</v>
      </c>
      <c r="O25" s="4" t="s">
        <v>82</v>
      </c>
    </row>
    <row r="26" spans="1:15" x14ac:dyDescent="0.25">
      <c r="A26" s="146" t="s">
        <v>57</v>
      </c>
      <c r="B26" s="147"/>
      <c r="C26" s="147"/>
      <c r="D26" s="147"/>
      <c r="E26" s="148"/>
      <c r="F26" s="45"/>
      <c r="G26" s="45"/>
      <c r="H26" s="45"/>
      <c r="I26" s="45"/>
      <c r="J26" s="45"/>
      <c r="K26" s="45"/>
      <c r="L26" s="45"/>
      <c r="M26" s="45"/>
      <c r="N26" s="46"/>
      <c r="O26" s="46"/>
    </row>
    <row r="27" spans="1:15" ht="30" customHeight="1" x14ac:dyDescent="0.25">
      <c r="A27" s="149" t="s">
        <v>7</v>
      </c>
      <c r="B27" s="150"/>
      <c r="C27" s="150"/>
      <c r="D27" s="150"/>
      <c r="E27" s="151"/>
      <c r="F27" s="47">
        <v>160070</v>
      </c>
      <c r="G27" s="47">
        <v>21245</v>
      </c>
      <c r="H27" s="47">
        <v>135000</v>
      </c>
      <c r="I27" s="47">
        <v>17918</v>
      </c>
      <c r="J27" s="47">
        <v>0</v>
      </c>
      <c r="K27" s="47">
        <v>0</v>
      </c>
      <c r="L27" s="47">
        <v>0</v>
      </c>
      <c r="M27" s="47">
        <v>0</v>
      </c>
      <c r="N27" s="44">
        <v>0</v>
      </c>
      <c r="O27" s="44">
        <v>0</v>
      </c>
    </row>
    <row r="30" spans="1:15" x14ac:dyDescent="0.25">
      <c r="A30" s="129" t="s">
        <v>11</v>
      </c>
      <c r="B30" s="130"/>
      <c r="C30" s="130"/>
      <c r="D30" s="130"/>
      <c r="E30" s="130"/>
      <c r="F30" s="43">
        <v>0</v>
      </c>
      <c r="G30" s="43"/>
      <c r="H30" s="43">
        <v>0</v>
      </c>
      <c r="I30" s="43"/>
      <c r="J30" s="43">
        <v>0</v>
      </c>
      <c r="K30" s="43"/>
      <c r="L30" s="43">
        <v>0</v>
      </c>
      <c r="M30" s="43"/>
      <c r="N30" s="43">
        <v>0</v>
      </c>
      <c r="O30" s="43"/>
    </row>
    <row r="31" spans="1:15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ht="29.25" customHeight="1" x14ac:dyDescent="0.25">
      <c r="A32" s="144" t="s">
        <v>71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74"/>
    </row>
    <row r="33" spans="1:15" ht="8.25" customHeight="1" x14ac:dyDescent="0.25"/>
    <row r="34" spans="1:15" x14ac:dyDescent="0.25">
      <c r="A34" s="144" t="s">
        <v>58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74"/>
    </row>
    <row r="35" spans="1:15" ht="8.25" customHeight="1" x14ac:dyDescent="0.25"/>
    <row r="36" spans="1:15" ht="29.25" customHeight="1" x14ac:dyDescent="0.25">
      <c r="A36" s="144" t="s">
        <v>59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74"/>
    </row>
    <row r="39" spans="1:15" x14ac:dyDescent="0.25">
      <c r="B39" t="s">
        <v>196</v>
      </c>
      <c r="G39" t="s">
        <v>197</v>
      </c>
    </row>
    <row r="41" spans="1:15" x14ac:dyDescent="0.25">
      <c r="B41" t="s">
        <v>198</v>
      </c>
      <c r="C41" t="s">
        <v>199</v>
      </c>
      <c r="G41" t="s">
        <v>200</v>
      </c>
    </row>
  </sheetData>
  <mergeCells count="20">
    <mergeCell ref="A36:N36"/>
    <mergeCell ref="A23:N23"/>
    <mergeCell ref="A32:N32"/>
    <mergeCell ref="A30:E30"/>
    <mergeCell ref="A34:N34"/>
    <mergeCell ref="A26:E26"/>
    <mergeCell ref="A27:E27"/>
    <mergeCell ref="A19:E19"/>
    <mergeCell ref="A20:E20"/>
    <mergeCell ref="A21:E21"/>
    <mergeCell ref="A13:E13"/>
    <mergeCell ref="A14:E14"/>
    <mergeCell ref="A12:E12"/>
    <mergeCell ref="A5:N5"/>
    <mergeCell ref="A16:N16"/>
    <mergeCell ref="A1:N1"/>
    <mergeCell ref="A3:N3"/>
    <mergeCell ref="A8:E8"/>
    <mergeCell ref="A9:E9"/>
    <mergeCell ref="A10:E10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workbookViewId="0">
      <selection sqref="A1:K1"/>
    </sheetView>
  </sheetViews>
  <sheetFormatPr defaultRowHeight="15" x14ac:dyDescent="0.25"/>
  <cols>
    <col min="1" max="1" width="9.5703125" customWidth="1"/>
    <col min="2" max="2" width="10.5703125" customWidth="1"/>
    <col min="3" max="3" width="7.5703125" customWidth="1"/>
    <col min="4" max="4" width="26.28515625" customWidth="1"/>
    <col min="5" max="5" width="25.28515625" customWidth="1"/>
    <col min="6" max="6" width="23.42578125" bestFit="1" customWidth="1"/>
    <col min="7" max="11" width="25.28515625" customWidth="1"/>
  </cols>
  <sheetData>
    <row r="1" spans="1:11" ht="42" customHeight="1" x14ac:dyDescent="0.25">
      <c r="A1" s="131" t="s">
        <v>213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8" customHeight="1" x14ac:dyDescent="0.25">
      <c r="A2" s="5"/>
      <c r="B2" s="5"/>
      <c r="C2" s="5" t="s">
        <v>192</v>
      </c>
      <c r="D2" s="5" t="s">
        <v>193</v>
      </c>
      <c r="E2" s="5"/>
      <c r="F2" s="30"/>
      <c r="G2" s="5"/>
      <c r="H2" s="30"/>
      <c r="I2" s="5"/>
      <c r="J2" s="5"/>
      <c r="K2" s="5"/>
    </row>
    <row r="3" spans="1:11" ht="15.75" x14ac:dyDescent="0.25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3"/>
      <c r="K3" s="133"/>
    </row>
    <row r="4" spans="1:11" ht="18" x14ac:dyDescent="0.25">
      <c r="A4" s="5"/>
      <c r="B4" s="5"/>
      <c r="C4" s="5"/>
      <c r="D4" s="5"/>
      <c r="E4" s="5"/>
      <c r="F4" s="30"/>
      <c r="G4" s="5"/>
      <c r="H4" s="30"/>
      <c r="I4" s="5"/>
      <c r="J4" s="6"/>
      <c r="K4" s="6"/>
    </row>
    <row r="5" spans="1:11" ht="18" customHeight="1" x14ac:dyDescent="0.25">
      <c r="A5" s="131" t="s">
        <v>15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8" x14ac:dyDescent="0.25">
      <c r="A6" s="5"/>
      <c r="B6" s="5"/>
      <c r="C6" s="5"/>
      <c r="D6" s="5"/>
      <c r="E6" s="5"/>
      <c r="F6" s="30"/>
      <c r="G6" s="5"/>
      <c r="H6" s="30"/>
      <c r="I6" s="5"/>
      <c r="J6" s="6"/>
      <c r="K6" s="6"/>
    </row>
    <row r="7" spans="1:11" ht="15.75" x14ac:dyDescent="0.25">
      <c r="A7" s="131" t="s">
        <v>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18" x14ac:dyDescent="0.25">
      <c r="A8" s="5"/>
      <c r="B8" s="5"/>
      <c r="C8" s="5"/>
      <c r="D8" s="5"/>
      <c r="E8" s="5"/>
      <c r="F8" s="30"/>
      <c r="G8" s="5"/>
      <c r="H8" s="30"/>
      <c r="I8" s="5"/>
      <c r="J8" s="6"/>
      <c r="K8" s="6" t="s">
        <v>77</v>
      </c>
    </row>
    <row r="9" spans="1:11" ht="25.5" x14ac:dyDescent="0.25">
      <c r="A9" s="62" t="s">
        <v>16</v>
      </c>
      <c r="B9" s="62" t="s">
        <v>17</v>
      </c>
      <c r="C9" s="62" t="s">
        <v>18</v>
      </c>
      <c r="D9" s="62" t="s">
        <v>14</v>
      </c>
      <c r="E9" s="62" t="s">
        <v>12</v>
      </c>
      <c r="F9" s="62" t="s">
        <v>78</v>
      </c>
      <c r="G9" s="63" t="s">
        <v>13</v>
      </c>
      <c r="H9" s="63" t="s">
        <v>79</v>
      </c>
      <c r="I9" s="63" t="s">
        <v>60</v>
      </c>
      <c r="J9" s="63" t="s">
        <v>207</v>
      </c>
      <c r="K9" s="64" t="s">
        <v>208</v>
      </c>
    </row>
    <row r="10" spans="1:11" ht="15.75" customHeight="1" x14ac:dyDescent="0.25">
      <c r="A10" s="54">
        <v>6</v>
      </c>
      <c r="B10" s="13"/>
      <c r="C10" s="13"/>
      <c r="D10" s="13" t="s">
        <v>19</v>
      </c>
      <c r="E10" s="52">
        <f>E11+E18+E25+E31</f>
        <v>6105275</v>
      </c>
      <c r="F10" s="52">
        <f>Tablica1[[#This Row],[Izvršenje 2021.]]/7.5345</f>
        <v>810309.24414360605</v>
      </c>
      <c r="G10" s="11">
        <v>5937000</v>
      </c>
      <c r="H10" s="11">
        <v>787976</v>
      </c>
      <c r="I10" s="11">
        <v>787976</v>
      </c>
      <c r="J10" s="11"/>
      <c r="K10" s="58">
        <f>K11+K18+K25+K31</f>
        <v>1007711</v>
      </c>
    </row>
    <row r="11" spans="1:11" ht="38.25" x14ac:dyDescent="0.25">
      <c r="A11" s="54"/>
      <c r="B11" s="122">
        <v>63</v>
      </c>
      <c r="C11" s="18"/>
      <c r="D11" s="18" t="s">
        <v>63</v>
      </c>
      <c r="E11" s="52">
        <f>E12+E13+E15+E16</f>
        <v>5526700</v>
      </c>
      <c r="F11" s="52">
        <f>Tablica1[[#This Row],[Izvršenje 2021.]]/7.5345</f>
        <v>733519.1452651138</v>
      </c>
      <c r="G11" s="53">
        <f>G12+G13+G15+G16</f>
        <v>5264000</v>
      </c>
      <c r="H11" s="41">
        <f>Tablica1[[#This Row],[Plan 2022.]]/7.5345</f>
        <v>698652.86349459155</v>
      </c>
      <c r="I11" s="115">
        <v>698653</v>
      </c>
      <c r="J11" s="115"/>
      <c r="K11" s="127">
        <f>SUM(K12:K17)</f>
        <v>940284</v>
      </c>
    </row>
    <row r="12" spans="1:11" x14ac:dyDescent="0.25">
      <c r="A12" s="54"/>
      <c r="B12" s="18">
        <v>6361</v>
      </c>
      <c r="C12" s="18"/>
      <c r="D12" s="18"/>
      <c r="E12" s="10">
        <v>5220441</v>
      </c>
      <c r="F12" s="10">
        <f>Tablica1[[#This Row],[Izvršenje 2021.]]/7.5345</f>
        <v>692871.59068285883</v>
      </c>
      <c r="G12" s="11">
        <v>5115000</v>
      </c>
      <c r="H12" s="11">
        <f>Tablica1[[#This Row],[Plan 2022.]]/7.5345</f>
        <v>678877.16504081222</v>
      </c>
      <c r="I12" s="11">
        <v>678877</v>
      </c>
      <c r="J12" s="11"/>
      <c r="K12" s="58">
        <v>931220</v>
      </c>
    </row>
    <row r="13" spans="1:11" x14ac:dyDescent="0.25">
      <c r="A13" s="54"/>
      <c r="B13" s="18">
        <v>6362</v>
      </c>
      <c r="C13" s="18"/>
      <c r="D13" s="18"/>
      <c r="E13" s="10">
        <v>58067</v>
      </c>
      <c r="F13" s="10">
        <f>Tablica1[[#This Row],[Izvršenje 2021.]]/7.5345</f>
        <v>7706.8153162120907</v>
      </c>
      <c r="G13" s="11">
        <v>45000</v>
      </c>
      <c r="H13" s="11">
        <f>Tablica1[[#This Row],[Plan 2022.]]/7.5345</f>
        <v>5972.5263786581718</v>
      </c>
      <c r="I13" s="11">
        <v>5973</v>
      </c>
      <c r="J13" s="11"/>
      <c r="K13" s="58">
        <v>1500</v>
      </c>
    </row>
    <row r="14" spans="1:11" x14ac:dyDescent="0.25">
      <c r="A14" s="54"/>
      <c r="B14" s="18"/>
      <c r="C14" s="18">
        <v>52</v>
      </c>
      <c r="D14" s="18" t="s">
        <v>66</v>
      </c>
      <c r="E14" s="10">
        <v>5278508</v>
      </c>
      <c r="F14" s="10">
        <f>Tablica1[[#This Row],[Izvršenje 2021.]]/7.5345</f>
        <v>700578.40599907085</v>
      </c>
      <c r="G14" s="11">
        <v>5160000</v>
      </c>
      <c r="H14" s="11">
        <v>684849</v>
      </c>
      <c r="I14" s="11">
        <v>684849</v>
      </c>
      <c r="J14" s="11"/>
      <c r="K14" s="58"/>
    </row>
    <row r="15" spans="1:11" x14ac:dyDescent="0.25">
      <c r="A15" s="54"/>
      <c r="B15" s="18">
        <v>6381</v>
      </c>
      <c r="C15" s="18"/>
      <c r="D15" s="18"/>
      <c r="E15" s="10">
        <v>248192</v>
      </c>
      <c r="F15" s="10">
        <f>Tablica1[[#This Row],[Izvršenje 2021.]]/7.5345</f>
        <v>32940.739266042867</v>
      </c>
      <c r="G15" s="11">
        <v>104000</v>
      </c>
      <c r="H15" s="11">
        <f>Tablica1[[#This Row],[Plan 2022.]]/7.5345</f>
        <v>13803.172075121109</v>
      </c>
      <c r="I15" s="11">
        <v>13803</v>
      </c>
      <c r="J15" s="11"/>
      <c r="K15" s="58"/>
    </row>
    <row r="16" spans="1:11" x14ac:dyDescent="0.25">
      <c r="A16" s="54"/>
      <c r="B16" s="18">
        <v>6382</v>
      </c>
      <c r="C16" s="18"/>
      <c r="D16" s="18"/>
      <c r="E16" s="10">
        <v>0</v>
      </c>
      <c r="F16" s="10">
        <f>Tablica1[[#This Row],[Izvršenje 2021.]]/7.5345</f>
        <v>0</v>
      </c>
      <c r="G16" s="11">
        <v>0</v>
      </c>
      <c r="H16" s="11">
        <f>Tablica1[[#This Row],[Plan 2022.]]/7.5345</f>
        <v>0</v>
      </c>
      <c r="I16" s="11"/>
      <c r="J16" s="11"/>
      <c r="K16" s="58"/>
    </row>
    <row r="17" spans="1:11" x14ac:dyDescent="0.25">
      <c r="A17" s="55"/>
      <c r="B17" s="33"/>
      <c r="C17" s="15">
        <v>51</v>
      </c>
      <c r="D17" s="15" t="s">
        <v>73</v>
      </c>
      <c r="E17" s="10">
        <f>E15+E16</f>
        <v>248192</v>
      </c>
      <c r="F17" s="10">
        <f>Tablica1[[#This Row],[Izvršenje 2021.]]/7.5345</f>
        <v>32940.739266042867</v>
      </c>
      <c r="G17" s="11">
        <f>G15+G16</f>
        <v>104000</v>
      </c>
      <c r="H17" s="11">
        <f>Tablica1[[#This Row],[Plan 2022.]]/7.5345</f>
        <v>13803.172075121109</v>
      </c>
      <c r="I17" s="11">
        <v>13803</v>
      </c>
      <c r="J17" s="11"/>
      <c r="K17" s="58">
        <v>7564</v>
      </c>
    </row>
    <row r="18" spans="1:11" x14ac:dyDescent="0.25">
      <c r="A18" s="55"/>
      <c r="B18" s="123">
        <v>65</v>
      </c>
      <c r="C18" s="15"/>
      <c r="D18" s="15" t="s">
        <v>74</v>
      </c>
      <c r="E18" s="52">
        <f>E19</f>
        <v>146623</v>
      </c>
      <c r="F18" s="52">
        <f>Tablica1[[#This Row],[Izvršenje 2021.]]/7.5345</f>
        <v>19460.216338177714</v>
      </c>
      <c r="G18" s="53">
        <v>200000</v>
      </c>
      <c r="H18" s="41">
        <f>Tablica1[[#This Row],[Plan 2022.]]/7.5345</f>
        <v>26544.56168292521</v>
      </c>
      <c r="I18" s="115">
        <v>26545</v>
      </c>
      <c r="J18" s="115"/>
      <c r="K18" s="127">
        <f>SUM(K19:K24)</f>
        <v>10500</v>
      </c>
    </row>
    <row r="19" spans="1:11" x14ac:dyDescent="0.25">
      <c r="A19" s="55"/>
      <c r="B19" s="14">
        <v>6526</v>
      </c>
      <c r="C19" s="15"/>
      <c r="D19" s="15"/>
      <c r="E19" s="10">
        <v>146623</v>
      </c>
      <c r="F19" s="10">
        <f>Tablica1[[#This Row],[Izvršenje 2021.]]/7.5345</f>
        <v>19460.216338177714</v>
      </c>
      <c r="G19" s="11">
        <v>200000</v>
      </c>
      <c r="H19" s="11">
        <f>Tablica1[[#This Row],[Plan 2022.]]/7.5345</f>
        <v>26544.56168292521</v>
      </c>
      <c r="I19" s="11">
        <v>26545</v>
      </c>
      <c r="J19" s="11"/>
      <c r="K19" s="58"/>
    </row>
    <row r="20" spans="1:11" x14ac:dyDescent="0.25">
      <c r="A20" s="55"/>
      <c r="B20" s="14"/>
      <c r="C20" s="15">
        <v>43</v>
      </c>
      <c r="D20" s="15"/>
      <c r="E20" s="10">
        <v>146623</v>
      </c>
      <c r="F20" s="10">
        <f>Tablica1[[#This Row],[Izvršenje 2021.]]/7.5345</f>
        <v>19460.216338177714</v>
      </c>
      <c r="G20" s="11">
        <v>200000</v>
      </c>
      <c r="H20" s="11">
        <f>Tablica1[[#This Row],[Plan 2022.]]/7.5345</f>
        <v>26544.56168292521</v>
      </c>
      <c r="I20" s="11">
        <f>200000/7.5345</f>
        <v>26544.56168292521</v>
      </c>
      <c r="J20" s="11"/>
      <c r="K20" s="58">
        <v>10500</v>
      </c>
    </row>
    <row r="21" spans="1:11" x14ac:dyDescent="0.25">
      <c r="A21" s="55"/>
      <c r="B21" s="14"/>
      <c r="C21" s="15">
        <v>51</v>
      </c>
      <c r="D21" s="15"/>
      <c r="E21" s="10">
        <v>0</v>
      </c>
      <c r="F21" s="10">
        <f>Tablica1[[#This Row],[Izvršenje 2021.]]/7.5345</f>
        <v>0</v>
      </c>
      <c r="G21" s="11"/>
      <c r="H21" s="11">
        <f>Tablica1[[#This Row],[Plan 2022.]]/7.5345</f>
        <v>0</v>
      </c>
      <c r="I21" s="11"/>
      <c r="J21" s="11"/>
      <c r="K21" s="58"/>
    </row>
    <row r="22" spans="1:11" x14ac:dyDescent="0.25">
      <c r="A22" s="55"/>
      <c r="B22" s="14"/>
      <c r="C22" s="15">
        <v>52</v>
      </c>
      <c r="D22" s="15"/>
      <c r="E22" s="10">
        <v>0</v>
      </c>
      <c r="F22" s="10">
        <f>Tablica1[[#This Row],[Izvršenje 2021.]]/7.5345</f>
        <v>0</v>
      </c>
      <c r="G22" s="11"/>
      <c r="H22" s="11">
        <f>Tablica1[[#This Row],[Plan 2022.]]/7.5345</f>
        <v>0</v>
      </c>
      <c r="I22" s="11"/>
      <c r="J22" s="11"/>
      <c r="K22" s="58"/>
    </row>
    <row r="23" spans="1:11" x14ac:dyDescent="0.25">
      <c r="A23" s="55"/>
      <c r="B23" s="14"/>
      <c r="C23" s="15"/>
      <c r="D23" s="15"/>
      <c r="E23" s="10"/>
      <c r="F23" s="10">
        <f>Tablica1[[#This Row],[Izvršenje 2021.]]/7.5345</f>
        <v>0</v>
      </c>
      <c r="G23" s="11"/>
      <c r="H23" s="11">
        <f>Tablica1[[#This Row],[Plan 2022.]]/7.5345</f>
        <v>0</v>
      </c>
      <c r="I23" s="11"/>
      <c r="J23" s="11"/>
      <c r="K23" s="58"/>
    </row>
    <row r="24" spans="1:11" x14ac:dyDescent="0.25">
      <c r="A24" s="55"/>
      <c r="B24" s="14"/>
      <c r="C24" s="15"/>
      <c r="D24" s="15"/>
      <c r="E24" s="10"/>
      <c r="F24" s="10">
        <f>Tablica1[[#This Row],[Izvršenje 2021.]]/7.5345</f>
        <v>0</v>
      </c>
      <c r="G24" s="11"/>
      <c r="H24" s="11">
        <f>Tablica1[[#This Row],[Plan 2022.]]/7.5345</f>
        <v>0</v>
      </c>
      <c r="I24" s="11"/>
      <c r="J24" s="11"/>
      <c r="K24" s="58"/>
    </row>
    <row r="25" spans="1:11" x14ac:dyDescent="0.25">
      <c r="A25" s="55"/>
      <c r="B25" s="123">
        <v>66</v>
      </c>
      <c r="C25" s="15"/>
      <c r="D25" s="15" t="s">
        <v>67</v>
      </c>
      <c r="E25" s="52">
        <v>20632</v>
      </c>
      <c r="F25" s="52">
        <f>Tablica1[[#This Row],[Izvršenje 2021.]]/7.5345</f>
        <v>2738.3369832105645</v>
      </c>
      <c r="G25" s="53">
        <v>21000</v>
      </c>
      <c r="H25" s="41">
        <f>Tablica1[[#This Row],[Plan 2022.]]/7.5345</f>
        <v>2787.1789767071468</v>
      </c>
      <c r="I25" s="115">
        <f>21000/7.5345</f>
        <v>2787.1789767071468</v>
      </c>
      <c r="J25" s="115"/>
      <c r="K25" s="127">
        <f>SUM(K26:K30)</f>
        <v>2788</v>
      </c>
    </row>
    <row r="26" spans="1:11" x14ac:dyDescent="0.25">
      <c r="A26" s="55"/>
      <c r="B26" s="14">
        <v>6614</v>
      </c>
      <c r="C26" s="15"/>
      <c r="D26" s="15"/>
      <c r="E26" s="10">
        <v>922</v>
      </c>
      <c r="F26" s="10">
        <f>Tablica1[[#This Row],[Izvršenje 2021.]]/7.5345</f>
        <v>122.37042935828521</v>
      </c>
      <c r="G26" s="11">
        <v>1000</v>
      </c>
      <c r="H26" s="11">
        <f>Tablica1[[#This Row],[Plan 2022.]]/7.5345</f>
        <v>132.72280841462606</v>
      </c>
      <c r="I26" s="11">
        <f>1000/7.5345</f>
        <v>132.72280841462606</v>
      </c>
      <c r="J26" s="53"/>
      <c r="K26" s="59"/>
    </row>
    <row r="27" spans="1:11" x14ac:dyDescent="0.25">
      <c r="A27" s="55"/>
      <c r="B27" s="14">
        <v>6615</v>
      </c>
      <c r="C27" s="15"/>
      <c r="D27" s="15"/>
      <c r="E27" s="10">
        <v>14710</v>
      </c>
      <c r="F27" s="10">
        <f>Tablica1[[#This Row],[Izvršenje 2021.]]/7.5345</f>
        <v>1952.3525117791492</v>
      </c>
      <c r="G27" s="11">
        <v>15000</v>
      </c>
      <c r="H27" s="11">
        <f>Tablica1[[#This Row],[Plan 2022.]]/7.5345</f>
        <v>1990.8421262193906</v>
      </c>
      <c r="I27" s="11">
        <f>15000/7.5345</f>
        <v>1990.8421262193906</v>
      </c>
      <c r="J27" s="11"/>
      <c r="K27" s="58"/>
    </row>
    <row r="28" spans="1:11" x14ac:dyDescent="0.25">
      <c r="A28" s="55"/>
      <c r="B28" s="14"/>
      <c r="C28" s="15">
        <v>31</v>
      </c>
      <c r="D28" s="15"/>
      <c r="E28" s="10">
        <f>E27</f>
        <v>14710</v>
      </c>
      <c r="F28" s="10">
        <f>Tablica1[[#This Row],[Izvršenje 2021.]]/7.5345</f>
        <v>1952.3525117791492</v>
      </c>
      <c r="G28" s="11">
        <v>16000</v>
      </c>
      <c r="H28" s="11">
        <f>Tablica1[[#This Row],[Plan 2022.]]/7.5345</f>
        <v>2123.5649346340169</v>
      </c>
      <c r="I28" s="11">
        <f>16000/7.5345</f>
        <v>2123.5649346340169</v>
      </c>
      <c r="J28" s="11"/>
      <c r="K28" s="58">
        <v>2124</v>
      </c>
    </row>
    <row r="29" spans="1:11" x14ac:dyDescent="0.25">
      <c r="A29" s="55"/>
      <c r="B29" s="14">
        <v>6631</v>
      </c>
      <c r="C29" s="15"/>
      <c r="D29" s="15"/>
      <c r="E29" s="10">
        <v>5000</v>
      </c>
      <c r="F29" s="10">
        <f>Tablica1[[#This Row],[Izvršenje 2021.]]/7.5345</f>
        <v>663.61404207313024</v>
      </c>
      <c r="G29" s="11">
        <v>5000</v>
      </c>
      <c r="H29" s="11">
        <f>Tablica1[[#This Row],[Plan 2022.]]/7.5345</f>
        <v>663.61404207313024</v>
      </c>
      <c r="I29" s="11">
        <f>5000/7.5345</f>
        <v>663.61404207313024</v>
      </c>
      <c r="J29" s="11"/>
      <c r="K29" s="58"/>
    </row>
    <row r="30" spans="1:11" x14ac:dyDescent="0.25">
      <c r="A30" s="55"/>
      <c r="B30" s="14"/>
      <c r="C30" s="15">
        <v>61</v>
      </c>
      <c r="D30" s="15"/>
      <c r="E30" s="10">
        <f>E29</f>
        <v>5000</v>
      </c>
      <c r="F30" s="10">
        <f>Tablica1[[#This Row],[Izvršenje 2021.]]/7.5345</f>
        <v>663.61404207313024</v>
      </c>
      <c r="G30" s="11">
        <v>5000</v>
      </c>
      <c r="H30" s="11">
        <f>Tablica1[[#This Row],[Plan 2022.]]/7.5345</f>
        <v>663.61404207313024</v>
      </c>
      <c r="I30" s="11">
        <f>5000/7.5345</f>
        <v>663.61404207313024</v>
      </c>
      <c r="J30" s="11"/>
      <c r="K30" s="58">
        <v>664</v>
      </c>
    </row>
    <row r="31" spans="1:11" ht="38.25" x14ac:dyDescent="0.25">
      <c r="A31" s="55"/>
      <c r="B31" s="123">
        <v>67</v>
      </c>
      <c r="C31" s="15"/>
      <c r="D31" s="18" t="s">
        <v>65</v>
      </c>
      <c r="E31" s="52">
        <v>411320</v>
      </c>
      <c r="F31" s="52">
        <f>Tablica1[[#This Row],[Izvršenje 2021.]]/7.5345</f>
        <v>54591.545557103986</v>
      </c>
      <c r="G31" s="53">
        <v>452000</v>
      </c>
      <c r="H31" s="41">
        <f>Tablica1[[#This Row],[Plan 2022.]]/7.5345</f>
        <v>59990.709403410976</v>
      </c>
      <c r="I31" s="115">
        <v>59991</v>
      </c>
      <c r="J31" s="115"/>
      <c r="K31" s="127">
        <f>SUM(K32:K37)</f>
        <v>54139</v>
      </c>
    </row>
    <row r="32" spans="1:11" x14ac:dyDescent="0.25">
      <c r="A32" s="55"/>
      <c r="B32" s="14">
        <v>6711</v>
      </c>
      <c r="C32" s="15"/>
      <c r="D32" s="18"/>
      <c r="E32" s="10">
        <v>404147</v>
      </c>
      <c r="F32" s="10">
        <f>Tablica1[[#This Row],[Izvršenje 2021.]]/7.5345</f>
        <v>53639.524852345872</v>
      </c>
      <c r="G32" s="11">
        <v>452000</v>
      </c>
      <c r="H32" s="11">
        <v>60797</v>
      </c>
      <c r="I32" s="11">
        <v>59039</v>
      </c>
      <c r="J32" s="11"/>
      <c r="K32" s="58"/>
    </row>
    <row r="33" spans="1:11" x14ac:dyDescent="0.25">
      <c r="A33" s="55"/>
      <c r="B33" s="14"/>
      <c r="C33" s="15">
        <v>11</v>
      </c>
      <c r="D33" s="20" t="s">
        <v>20</v>
      </c>
      <c r="E33" s="10">
        <v>12000</v>
      </c>
      <c r="F33" s="10">
        <f>Tablica1[[#This Row],[Izvršenje 2021.]]/7.5345</f>
        <v>1592.6737009755125</v>
      </c>
      <c r="G33" s="11">
        <v>12000</v>
      </c>
      <c r="H33" s="11">
        <f>Tablica1[[#This Row],[Plan 2022.]]/7.5345</f>
        <v>1592.6737009755125</v>
      </c>
      <c r="I33" s="11">
        <v>1593</v>
      </c>
      <c r="J33" s="11">
        <v>0</v>
      </c>
      <c r="K33" s="58">
        <v>2139</v>
      </c>
    </row>
    <row r="34" spans="1:11" x14ac:dyDescent="0.25">
      <c r="A34" s="55"/>
      <c r="B34" s="14"/>
      <c r="C34" s="15">
        <v>44</v>
      </c>
      <c r="D34" s="20" t="s">
        <v>75</v>
      </c>
      <c r="E34" s="10">
        <v>392147</v>
      </c>
      <c r="F34" s="10">
        <f>Tablica1[[#This Row],[Izvršenje 2021.]]/7.5345</f>
        <v>52046.851151370363</v>
      </c>
      <c r="G34" s="11">
        <v>440000</v>
      </c>
      <c r="H34" s="11">
        <f>Tablica1[[#This Row],[Plan 2022.]]/7.5345</f>
        <v>58398.03570243546</v>
      </c>
      <c r="I34" s="11">
        <v>58398</v>
      </c>
      <c r="J34" s="11"/>
      <c r="K34" s="58">
        <v>45875</v>
      </c>
    </row>
    <row r="35" spans="1:11" x14ac:dyDescent="0.25">
      <c r="A35" s="55"/>
      <c r="B35" s="14">
        <v>6712</v>
      </c>
      <c r="C35" s="15"/>
      <c r="D35" s="20"/>
      <c r="E35" s="10">
        <v>7173</v>
      </c>
      <c r="F35" s="10">
        <f>Tablica1[[#This Row],[Izvršenje 2021.]]/7.5345</f>
        <v>952.02070475811263</v>
      </c>
      <c r="G35" s="11"/>
      <c r="H35" s="11"/>
      <c r="I35" s="11"/>
      <c r="J35" s="11"/>
      <c r="K35" s="58"/>
    </row>
    <row r="36" spans="1:11" x14ac:dyDescent="0.25">
      <c r="A36" s="55"/>
      <c r="B36" s="14"/>
      <c r="C36" s="15">
        <v>11</v>
      </c>
      <c r="D36" s="20" t="s">
        <v>20</v>
      </c>
      <c r="E36" s="10"/>
      <c r="F36" s="10">
        <f>Tablica1[[#This Row],[Izvršenje 2021.]]/7.5345</f>
        <v>0</v>
      </c>
      <c r="G36" s="11"/>
      <c r="H36" s="11">
        <f>Tablica1[[#This Row],[Plan 2022.]]/7.5345</f>
        <v>0</v>
      </c>
      <c r="I36" s="11"/>
      <c r="J36" s="11"/>
      <c r="K36" s="58"/>
    </row>
    <row r="37" spans="1:11" x14ac:dyDescent="0.25">
      <c r="A37" s="55"/>
      <c r="B37" s="14"/>
      <c r="C37" s="15">
        <v>44</v>
      </c>
      <c r="D37" s="20" t="s">
        <v>75</v>
      </c>
      <c r="E37" s="10">
        <v>7173</v>
      </c>
      <c r="F37" s="10">
        <f>Tablica1[[#This Row],[Izvršenje 2021.]]/7.5345</f>
        <v>952.02070475811263</v>
      </c>
      <c r="G37" s="11">
        <v>0</v>
      </c>
      <c r="H37" s="11">
        <f>Tablica1[[#This Row],[Plan 2022.]]/7.5345</f>
        <v>0</v>
      </c>
      <c r="I37" s="11"/>
      <c r="J37" s="11"/>
      <c r="K37" s="58">
        <v>6125</v>
      </c>
    </row>
    <row r="38" spans="1:11" ht="25.5" x14ac:dyDescent="0.25">
      <c r="A38" s="56">
        <v>9</v>
      </c>
      <c r="B38" s="17"/>
      <c r="C38" s="17"/>
      <c r="D38" s="31" t="s">
        <v>21</v>
      </c>
      <c r="E38" s="10"/>
      <c r="F38" s="10">
        <f>Tablica1[[#This Row],[Izvršenje 2021.]]/7.5345</f>
        <v>0</v>
      </c>
      <c r="G38" s="11"/>
      <c r="H38" s="11">
        <f>Tablica1[[#This Row],[Plan 2022.]]/7.5345</f>
        <v>0</v>
      </c>
      <c r="I38" s="11"/>
      <c r="J38" s="11"/>
      <c r="K38" s="58">
        <f>K39</f>
        <v>0</v>
      </c>
    </row>
    <row r="39" spans="1:11" x14ac:dyDescent="0.25">
      <c r="A39" s="57"/>
      <c r="B39" s="122">
        <v>92</v>
      </c>
      <c r="C39" s="18"/>
      <c r="D39" s="32" t="s">
        <v>76</v>
      </c>
      <c r="E39" s="52">
        <v>160069</v>
      </c>
      <c r="F39" s="52">
        <f>Tablica1[[#This Row],[Izvršenje 2021.]]/7.5345</f>
        <v>21244.807220120776</v>
      </c>
      <c r="G39" s="53">
        <v>-135000</v>
      </c>
      <c r="H39" s="41">
        <f>Tablica1[[#This Row],[Plan 2022.]]/7.5345</f>
        <v>-17917.579135974516</v>
      </c>
      <c r="I39" s="53">
        <v>0</v>
      </c>
      <c r="J39" s="53">
        <v>0</v>
      </c>
      <c r="K39" s="60">
        <v>0</v>
      </c>
    </row>
    <row r="40" spans="1:11" x14ac:dyDescent="0.25">
      <c r="A40" s="57"/>
      <c r="B40" s="18">
        <v>9221</v>
      </c>
      <c r="C40" s="18"/>
      <c r="D40" s="32"/>
      <c r="E40" s="10"/>
      <c r="F40" s="10">
        <f>Tablica1[[#This Row],[Izvršenje 2021.]]/7.5345</f>
        <v>0</v>
      </c>
      <c r="G40" s="11"/>
      <c r="H40" s="11">
        <f>Tablica1[[#This Row],[Plan 2022.]]/7.5345</f>
        <v>0</v>
      </c>
      <c r="I40" s="11"/>
      <c r="J40" s="11"/>
      <c r="K40" s="61"/>
    </row>
    <row r="41" spans="1:11" x14ac:dyDescent="0.25">
      <c r="A41" s="65"/>
      <c r="B41" s="66"/>
      <c r="C41" s="67">
        <v>44</v>
      </c>
      <c r="D41" s="67" t="s">
        <v>75</v>
      </c>
      <c r="E41" s="68"/>
      <c r="F41" s="68">
        <f>Tablica1[[#This Row],[Izvršenje 2021.]]/7.5345</f>
        <v>0</v>
      </c>
      <c r="G41" s="69"/>
      <c r="H41" s="69">
        <f>Tablica1[[#This Row],[Plan 2022.]]/7.5345</f>
        <v>0</v>
      </c>
      <c r="I41" s="69"/>
      <c r="J41" s="69"/>
      <c r="K41" s="70"/>
    </row>
    <row r="43" spans="1:11" ht="15.75" x14ac:dyDescent="0.25">
      <c r="A43" s="131" t="s">
        <v>22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</row>
    <row r="44" spans="1:11" ht="18" x14ac:dyDescent="0.25">
      <c r="A44" s="5"/>
      <c r="B44" s="5"/>
      <c r="C44" s="5"/>
      <c r="D44" s="5"/>
      <c r="E44" s="5"/>
      <c r="F44" s="30"/>
      <c r="G44" s="5"/>
      <c r="H44" s="30"/>
      <c r="I44" s="5"/>
      <c r="J44" s="6"/>
      <c r="K44" s="6"/>
    </row>
    <row r="45" spans="1:11" ht="25.5" x14ac:dyDescent="0.25">
      <c r="A45" s="26" t="s">
        <v>16</v>
      </c>
      <c r="B45" s="25" t="s">
        <v>17</v>
      </c>
      <c r="C45" s="25" t="s">
        <v>18</v>
      </c>
      <c r="D45" s="25" t="s">
        <v>23</v>
      </c>
      <c r="E45" s="25" t="s">
        <v>12</v>
      </c>
      <c r="F45" s="25"/>
      <c r="G45" s="26" t="s">
        <v>13</v>
      </c>
      <c r="H45" s="26" t="s">
        <v>79</v>
      </c>
      <c r="I45" s="26" t="s">
        <v>60</v>
      </c>
      <c r="J45" s="26" t="s">
        <v>202</v>
      </c>
      <c r="K45" s="26" t="s">
        <v>201</v>
      </c>
    </row>
    <row r="46" spans="1:11" ht="15.75" customHeight="1" x14ac:dyDescent="0.25">
      <c r="A46" s="13">
        <v>3</v>
      </c>
      <c r="B46" s="13"/>
      <c r="C46" s="13"/>
      <c r="D46" s="13" t="s">
        <v>24</v>
      </c>
      <c r="E46" s="52">
        <v>5889050</v>
      </c>
      <c r="F46" s="52"/>
      <c r="G46" s="11">
        <v>6017000</v>
      </c>
      <c r="H46" s="11">
        <f>G46/7.5345</f>
        <v>798593.13823080494</v>
      </c>
      <c r="I46" s="11">
        <v>780676</v>
      </c>
      <c r="J46" s="11"/>
      <c r="K46" s="11">
        <v>1000086</v>
      </c>
    </row>
    <row r="47" spans="1:11" ht="15.75" customHeight="1" x14ac:dyDescent="0.25">
      <c r="A47" s="13"/>
      <c r="B47" s="13"/>
      <c r="C47" s="13"/>
      <c r="D47" s="13"/>
      <c r="E47" s="10"/>
      <c r="F47" s="10"/>
      <c r="G47" s="11"/>
      <c r="H47" s="11"/>
      <c r="I47" s="11"/>
      <c r="J47" s="11"/>
      <c r="K47" s="11"/>
    </row>
    <row r="48" spans="1:11" ht="15.75" customHeight="1" x14ac:dyDescent="0.25">
      <c r="A48" s="13"/>
      <c r="B48" s="122">
        <v>31</v>
      </c>
      <c r="C48" s="18"/>
      <c r="D48" s="18" t="s">
        <v>25</v>
      </c>
      <c r="E48" s="52">
        <v>5048730</v>
      </c>
      <c r="F48" s="52"/>
      <c r="G48" s="53">
        <v>4951000</v>
      </c>
      <c r="H48" s="41">
        <f>G48/7.5345</f>
        <v>657110.62446081359</v>
      </c>
      <c r="I48" s="115">
        <v>657111</v>
      </c>
      <c r="J48" s="115"/>
      <c r="K48" s="115">
        <f>SUM(K49:K67)</f>
        <v>845875</v>
      </c>
    </row>
    <row r="49" spans="1:11" ht="15.75" customHeight="1" x14ac:dyDescent="0.25">
      <c r="A49" s="13">
        <v>311</v>
      </c>
      <c r="B49" s="18">
        <v>3111</v>
      </c>
      <c r="C49" s="18"/>
      <c r="D49" s="18"/>
      <c r="E49" s="10">
        <v>4102061</v>
      </c>
      <c r="F49" s="10"/>
      <c r="G49" s="11">
        <v>4058328</v>
      </c>
      <c r="H49" s="53">
        <f t="shared" ref="H49:H56" si="0">G49/7.5345</f>
        <v>538632.68962771248</v>
      </c>
      <c r="I49" s="11">
        <v>538633</v>
      </c>
      <c r="J49" s="11"/>
      <c r="K49" s="11"/>
    </row>
    <row r="50" spans="1:11" ht="15.75" customHeight="1" x14ac:dyDescent="0.25">
      <c r="A50" s="13"/>
      <c r="B50" s="18"/>
      <c r="C50" s="18">
        <v>11</v>
      </c>
      <c r="D50" s="18" t="s">
        <v>20</v>
      </c>
      <c r="E50" s="10">
        <v>2281</v>
      </c>
      <c r="F50" s="10"/>
      <c r="G50" s="11">
        <v>2060</v>
      </c>
      <c r="H50" s="53">
        <f t="shared" si="0"/>
        <v>273.40898533412968</v>
      </c>
      <c r="I50" s="11">
        <v>273</v>
      </c>
      <c r="J50" s="11"/>
      <c r="K50" s="11">
        <v>629</v>
      </c>
    </row>
    <row r="51" spans="1:11" ht="15.75" customHeight="1" x14ac:dyDescent="0.25">
      <c r="A51" s="13"/>
      <c r="B51" s="18"/>
      <c r="C51" s="18">
        <v>51</v>
      </c>
      <c r="D51" s="18" t="s">
        <v>73</v>
      </c>
      <c r="E51" s="10">
        <v>35743</v>
      </c>
      <c r="F51" s="10"/>
      <c r="G51" s="11">
        <v>37768</v>
      </c>
      <c r="H51" s="53">
        <f t="shared" si="0"/>
        <v>5012.6750282035964</v>
      </c>
      <c r="I51" s="11">
        <v>5013</v>
      </c>
      <c r="J51" s="11"/>
      <c r="K51" s="11">
        <v>5662</v>
      </c>
    </row>
    <row r="52" spans="1:11" ht="15.75" customHeight="1" x14ac:dyDescent="0.25">
      <c r="A52" s="13"/>
      <c r="B52" s="18"/>
      <c r="C52" s="18">
        <v>44</v>
      </c>
      <c r="D52" s="18" t="s">
        <v>75</v>
      </c>
      <c r="E52" s="10"/>
      <c r="F52" s="10"/>
      <c r="G52" s="11">
        <v>0</v>
      </c>
      <c r="H52" s="53">
        <f t="shared" si="0"/>
        <v>0</v>
      </c>
      <c r="I52" s="11"/>
      <c r="J52" s="11"/>
      <c r="K52" s="11"/>
    </row>
    <row r="53" spans="1:11" ht="15.75" customHeight="1" x14ac:dyDescent="0.25">
      <c r="A53" s="13"/>
      <c r="B53" s="18"/>
      <c r="C53" s="18">
        <v>52</v>
      </c>
      <c r="D53" s="18" t="s">
        <v>66</v>
      </c>
      <c r="E53" s="10">
        <v>4064037</v>
      </c>
      <c r="F53" s="10"/>
      <c r="G53" s="11">
        <v>4018500</v>
      </c>
      <c r="H53" s="53">
        <f t="shared" si="0"/>
        <v>533346.60561417474</v>
      </c>
      <c r="I53" s="11">
        <v>533347</v>
      </c>
      <c r="J53" s="11"/>
      <c r="K53" s="11">
        <v>660000</v>
      </c>
    </row>
    <row r="54" spans="1:11" ht="15.75" customHeight="1" x14ac:dyDescent="0.25">
      <c r="A54" s="13"/>
      <c r="B54" s="18">
        <v>3113</v>
      </c>
      <c r="C54" s="18"/>
      <c r="D54" s="18"/>
      <c r="E54" s="10">
        <v>32561</v>
      </c>
      <c r="F54" s="10"/>
      <c r="G54" s="11">
        <v>34240</v>
      </c>
      <c r="H54" s="53">
        <f t="shared" si="0"/>
        <v>4544.4289601167957</v>
      </c>
      <c r="I54" s="11">
        <v>4544</v>
      </c>
      <c r="J54" s="11"/>
      <c r="K54" s="11"/>
    </row>
    <row r="55" spans="1:11" ht="15.75" customHeight="1" x14ac:dyDescent="0.25">
      <c r="A55" s="13"/>
      <c r="B55" s="18"/>
      <c r="C55" s="18">
        <v>11</v>
      </c>
      <c r="D55" s="18"/>
      <c r="E55" s="10">
        <v>8240</v>
      </c>
      <c r="F55" s="10"/>
      <c r="G55" s="11">
        <v>8240</v>
      </c>
      <c r="H55" s="53">
        <f t="shared" si="0"/>
        <v>1093.6359413365187</v>
      </c>
      <c r="I55" s="11">
        <v>1094</v>
      </c>
      <c r="J55" s="11"/>
      <c r="K55" s="11">
        <v>821</v>
      </c>
    </row>
    <row r="56" spans="1:11" x14ac:dyDescent="0.25">
      <c r="A56" s="13"/>
      <c r="B56" s="14"/>
      <c r="C56" s="15">
        <v>52</v>
      </c>
      <c r="D56" s="15"/>
      <c r="E56" s="10">
        <v>24321</v>
      </c>
      <c r="F56" s="10"/>
      <c r="G56" s="11">
        <v>26000</v>
      </c>
      <c r="H56" s="11">
        <f t="shared" si="0"/>
        <v>3450.7930187802772</v>
      </c>
      <c r="I56" s="11">
        <v>3451</v>
      </c>
      <c r="J56" s="11"/>
      <c r="K56" s="11">
        <v>13000</v>
      </c>
    </row>
    <row r="57" spans="1:11" x14ac:dyDescent="0.25">
      <c r="A57" s="13"/>
      <c r="B57" s="14"/>
      <c r="C57" s="15"/>
      <c r="D57" s="14"/>
      <c r="E57" s="10"/>
      <c r="F57" s="10"/>
      <c r="G57" s="11"/>
      <c r="H57" s="11"/>
      <c r="I57" s="11"/>
      <c r="J57" s="11"/>
      <c r="K57" s="11"/>
    </row>
    <row r="58" spans="1:11" x14ac:dyDescent="0.25">
      <c r="A58" s="13"/>
      <c r="B58" s="14">
        <v>3114</v>
      </c>
      <c r="C58" s="15">
        <v>52</v>
      </c>
      <c r="D58" s="15"/>
      <c r="E58" s="10">
        <v>12114</v>
      </c>
      <c r="F58" s="10"/>
      <c r="G58" s="11">
        <v>10500</v>
      </c>
      <c r="H58" s="11">
        <f t="shared" ref="H58:H60" si="1">G58/7.5345</f>
        <v>1393.5894883535734</v>
      </c>
      <c r="I58" s="11">
        <v>1394</v>
      </c>
      <c r="J58" s="11"/>
      <c r="K58" s="11">
        <v>3600</v>
      </c>
    </row>
    <row r="59" spans="1:11" x14ac:dyDescent="0.25">
      <c r="A59" s="13"/>
      <c r="B59" s="33" t="s">
        <v>64</v>
      </c>
      <c r="C59" s="15"/>
      <c r="D59" s="15"/>
      <c r="E59" s="10"/>
      <c r="F59" s="10"/>
      <c r="G59" s="11"/>
      <c r="H59" s="11"/>
      <c r="I59" s="11"/>
      <c r="J59" s="11"/>
      <c r="K59" s="11"/>
    </row>
    <row r="60" spans="1:11" x14ac:dyDescent="0.25">
      <c r="A60" s="13">
        <v>312</v>
      </c>
      <c r="B60" s="14">
        <v>3121</v>
      </c>
      <c r="C60" s="15"/>
      <c r="D60" s="15"/>
      <c r="E60" s="10">
        <v>217783</v>
      </c>
      <c r="F60" s="10"/>
      <c r="G60" s="11">
        <v>171000</v>
      </c>
      <c r="H60" s="11">
        <f t="shared" si="1"/>
        <v>22695.600238901054</v>
      </c>
      <c r="I60" s="11">
        <v>22696</v>
      </c>
      <c r="J60" s="11"/>
      <c r="K60" s="11"/>
    </row>
    <row r="61" spans="1:11" x14ac:dyDescent="0.25">
      <c r="A61" s="13"/>
      <c r="B61" s="33"/>
      <c r="C61" s="15">
        <v>11</v>
      </c>
      <c r="D61" s="15"/>
      <c r="E61" s="10">
        <v>50</v>
      </c>
      <c r="F61" s="10"/>
      <c r="G61" s="11"/>
      <c r="H61" s="11"/>
      <c r="I61" s="11"/>
      <c r="J61" s="11"/>
      <c r="K61" s="11">
        <v>450</v>
      </c>
    </row>
    <row r="62" spans="1:11" x14ac:dyDescent="0.25">
      <c r="A62" s="13"/>
      <c r="B62" s="33"/>
      <c r="C62" s="15">
        <v>51</v>
      </c>
      <c r="D62" s="15"/>
      <c r="E62" s="10">
        <v>450</v>
      </c>
      <c r="F62" s="10"/>
      <c r="G62" s="11"/>
      <c r="H62" s="11"/>
      <c r="I62" s="11"/>
      <c r="J62" s="11"/>
      <c r="K62" s="11">
        <v>540</v>
      </c>
    </row>
    <row r="63" spans="1:11" x14ac:dyDescent="0.25">
      <c r="A63" s="14"/>
      <c r="B63" s="17"/>
      <c r="C63" s="17">
        <v>52</v>
      </c>
      <c r="D63" s="31"/>
      <c r="E63" s="10">
        <v>217283</v>
      </c>
      <c r="F63" s="10"/>
      <c r="G63" s="11">
        <v>171000</v>
      </c>
      <c r="H63" s="11">
        <f>G63/7.5345</f>
        <v>22695.600238901054</v>
      </c>
      <c r="I63" s="11">
        <v>22696</v>
      </c>
      <c r="J63" s="11"/>
      <c r="K63" s="11">
        <v>48000</v>
      </c>
    </row>
    <row r="64" spans="1:11" x14ac:dyDescent="0.25">
      <c r="A64" s="14">
        <v>313</v>
      </c>
      <c r="B64" s="18">
        <v>3132</v>
      </c>
      <c r="C64" s="18"/>
      <c r="D64" s="32"/>
      <c r="E64" s="10">
        <v>684211</v>
      </c>
      <c r="F64" s="10"/>
      <c r="G64" s="11">
        <v>676932</v>
      </c>
      <c r="H64" s="11">
        <f t="shared" ref="H64:H71" si="2">G64/7.5345</f>
        <v>89844.316145729637</v>
      </c>
      <c r="I64" s="11">
        <v>89844</v>
      </c>
      <c r="J64" s="11"/>
      <c r="K64" s="12"/>
    </row>
    <row r="65" spans="1:11" x14ac:dyDescent="0.25">
      <c r="A65" s="14"/>
      <c r="B65" s="18"/>
      <c r="C65" s="18">
        <v>11</v>
      </c>
      <c r="D65" s="32"/>
      <c r="E65" s="10">
        <v>1737</v>
      </c>
      <c r="F65" s="10"/>
      <c r="G65" s="11">
        <v>1700</v>
      </c>
      <c r="H65" s="11">
        <f t="shared" si="2"/>
        <v>225.62877430486427</v>
      </c>
      <c r="I65" s="11">
        <v>226</v>
      </c>
      <c r="J65" s="11"/>
      <c r="K65" s="12">
        <v>239</v>
      </c>
    </row>
    <row r="66" spans="1:11" x14ac:dyDescent="0.25">
      <c r="A66" s="14"/>
      <c r="B66" s="18"/>
      <c r="C66" s="18">
        <v>51</v>
      </c>
      <c r="D66" s="32"/>
      <c r="E66" s="10">
        <v>5897</v>
      </c>
      <c r="F66" s="10"/>
      <c r="G66" s="11">
        <v>6232</v>
      </c>
      <c r="H66" s="11">
        <f t="shared" si="2"/>
        <v>827.12854203994948</v>
      </c>
      <c r="I66" s="11">
        <v>827</v>
      </c>
      <c r="J66" s="11"/>
      <c r="K66" s="12">
        <v>934</v>
      </c>
    </row>
    <row r="67" spans="1:11" x14ac:dyDescent="0.25">
      <c r="A67" s="14"/>
      <c r="B67" s="18"/>
      <c r="C67" s="18">
        <v>52</v>
      </c>
      <c r="D67" s="32"/>
      <c r="E67" s="10">
        <v>676577</v>
      </c>
      <c r="F67" s="10"/>
      <c r="G67" s="11">
        <v>669000</v>
      </c>
      <c r="H67" s="11">
        <f t="shared" si="2"/>
        <v>88791.558829384827</v>
      </c>
      <c r="I67" s="11">
        <v>88792</v>
      </c>
      <c r="J67" s="11"/>
      <c r="K67" s="12">
        <v>112000</v>
      </c>
    </row>
    <row r="68" spans="1:11" x14ac:dyDescent="0.25">
      <c r="A68" s="14"/>
      <c r="B68" s="122">
        <v>32</v>
      </c>
      <c r="C68" s="18"/>
      <c r="D68" s="32" t="s">
        <v>42</v>
      </c>
      <c r="E68" s="52">
        <v>780594</v>
      </c>
      <c r="F68" s="52"/>
      <c r="G68" s="53">
        <v>1006500</v>
      </c>
      <c r="H68" s="53">
        <v>132259</v>
      </c>
      <c r="I68" s="115">
        <v>115668</v>
      </c>
      <c r="J68" s="115"/>
      <c r="K68" s="116">
        <f>SUM(K69:K132)</f>
        <v>143261</v>
      </c>
    </row>
    <row r="69" spans="1:11" x14ac:dyDescent="0.25">
      <c r="A69" s="14">
        <v>321</v>
      </c>
      <c r="B69" s="18">
        <v>3211</v>
      </c>
      <c r="C69" s="18">
        <v>61</v>
      </c>
      <c r="D69" s="32"/>
      <c r="E69" s="10">
        <v>16137</v>
      </c>
      <c r="F69" s="10"/>
      <c r="G69" s="11">
        <v>197000</v>
      </c>
      <c r="H69" s="11">
        <f t="shared" si="2"/>
        <v>26146.393257681331</v>
      </c>
      <c r="I69" s="11">
        <v>4645</v>
      </c>
      <c r="J69" s="11"/>
      <c r="K69" s="12">
        <v>332</v>
      </c>
    </row>
    <row r="70" spans="1:11" x14ac:dyDescent="0.25">
      <c r="A70" s="14"/>
      <c r="B70" s="18"/>
      <c r="C70" s="18">
        <v>44</v>
      </c>
      <c r="D70" s="32"/>
      <c r="E70" s="10">
        <v>16137</v>
      </c>
      <c r="F70" s="10"/>
      <c r="G70" s="11">
        <v>17000</v>
      </c>
      <c r="H70" s="11">
        <f t="shared" si="2"/>
        <v>2256.2877430486428</v>
      </c>
      <c r="I70" s="11">
        <v>4645</v>
      </c>
      <c r="J70" s="11"/>
      <c r="K70" s="12">
        <v>5322</v>
      </c>
    </row>
    <row r="71" spans="1:11" x14ac:dyDescent="0.25">
      <c r="A71" s="14"/>
      <c r="B71" s="18"/>
      <c r="C71" s="18">
        <v>51</v>
      </c>
      <c r="D71" s="32"/>
      <c r="E71" s="10"/>
      <c r="F71" s="10"/>
      <c r="G71" s="11">
        <v>180000</v>
      </c>
      <c r="H71" s="11">
        <f t="shared" si="2"/>
        <v>23890.105514632687</v>
      </c>
      <c r="I71" s="11">
        <v>0</v>
      </c>
      <c r="J71" s="11"/>
      <c r="K71" s="12"/>
    </row>
    <row r="72" spans="1:11" x14ac:dyDescent="0.25">
      <c r="A72" s="14"/>
      <c r="B72" s="18"/>
      <c r="C72" s="18">
        <v>52</v>
      </c>
      <c r="D72" s="32"/>
      <c r="E72" s="10"/>
      <c r="F72" s="10"/>
      <c r="G72" s="11"/>
      <c r="H72" s="11"/>
      <c r="I72" s="11"/>
      <c r="J72" s="11"/>
      <c r="K72" s="12">
        <v>200</v>
      </c>
    </row>
    <row r="73" spans="1:11" x14ac:dyDescent="0.25">
      <c r="A73" s="14"/>
      <c r="B73" s="18">
        <v>3212</v>
      </c>
      <c r="C73" s="18"/>
      <c r="D73" s="32"/>
      <c r="E73" s="10"/>
      <c r="F73" s="10"/>
      <c r="G73" s="11">
        <v>150000</v>
      </c>
      <c r="H73" s="11">
        <f>G73/7.5345</f>
        <v>19908.421262193908</v>
      </c>
      <c r="I73" s="11">
        <v>19908</v>
      </c>
      <c r="J73" s="11"/>
      <c r="K73" s="12"/>
    </row>
    <row r="74" spans="1:11" x14ac:dyDescent="0.25">
      <c r="A74" s="14"/>
      <c r="B74" s="18"/>
      <c r="C74" s="18">
        <v>11</v>
      </c>
      <c r="D74" s="32"/>
      <c r="E74" s="10">
        <v>21</v>
      </c>
      <c r="F74" s="10"/>
      <c r="G74" s="11"/>
      <c r="H74" s="11"/>
      <c r="I74" s="11"/>
      <c r="J74" s="11"/>
      <c r="K74" s="12"/>
    </row>
    <row r="75" spans="1:11" x14ac:dyDescent="0.25">
      <c r="A75" s="14"/>
      <c r="B75" s="18"/>
      <c r="C75" s="18">
        <v>44</v>
      </c>
      <c r="D75" s="32"/>
      <c r="E75" s="10"/>
      <c r="F75" s="10"/>
      <c r="G75" s="11"/>
      <c r="H75" s="11"/>
      <c r="I75" s="11"/>
      <c r="J75" s="11"/>
      <c r="K75" s="12"/>
    </row>
    <row r="76" spans="1:11" x14ac:dyDescent="0.25">
      <c r="A76" s="14"/>
      <c r="B76" s="18"/>
      <c r="C76" s="18">
        <v>51</v>
      </c>
      <c r="D76" s="32"/>
      <c r="E76" s="10">
        <v>322</v>
      </c>
      <c r="F76" s="10"/>
      <c r="G76" s="11"/>
      <c r="H76" s="11"/>
      <c r="I76" s="11"/>
      <c r="J76" s="11"/>
      <c r="K76" s="12"/>
    </row>
    <row r="77" spans="1:11" x14ac:dyDescent="0.25">
      <c r="A77" s="14"/>
      <c r="B77" s="18"/>
      <c r="C77" s="18">
        <v>52</v>
      </c>
      <c r="D77" s="32"/>
      <c r="E77" s="10">
        <v>140484</v>
      </c>
      <c r="F77" s="10"/>
      <c r="G77" s="11">
        <v>150000</v>
      </c>
      <c r="H77" s="11">
        <f>G77/7.5345</f>
        <v>19908.421262193908</v>
      </c>
      <c r="I77" s="11">
        <v>19908</v>
      </c>
      <c r="J77" s="11"/>
      <c r="K77" s="12">
        <v>29000</v>
      </c>
    </row>
    <row r="78" spans="1:11" x14ac:dyDescent="0.25">
      <c r="A78" s="14"/>
      <c r="B78" s="18"/>
      <c r="C78" s="18"/>
      <c r="D78" s="32"/>
      <c r="E78" s="10"/>
      <c r="F78" s="10"/>
      <c r="G78" s="11"/>
      <c r="H78" s="11"/>
      <c r="I78" s="11"/>
      <c r="J78" s="11"/>
      <c r="K78" s="12"/>
    </row>
    <row r="79" spans="1:11" x14ac:dyDescent="0.25">
      <c r="A79" s="14"/>
      <c r="B79" s="18">
        <v>3213</v>
      </c>
      <c r="C79" s="18"/>
      <c r="D79" s="32"/>
      <c r="E79" s="10">
        <v>10631</v>
      </c>
      <c r="F79" s="10"/>
      <c r="G79" s="11">
        <v>10000</v>
      </c>
      <c r="H79" s="11">
        <f>G79/7.5345</f>
        <v>1327.2280841462605</v>
      </c>
      <c r="I79" s="11">
        <v>1327</v>
      </c>
      <c r="J79" s="11"/>
      <c r="K79" s="12"/>
    </row>
    <row r="80" spans="1:11" x14ac:dyDescent="0.25">
      <c r="A80" s="14"/>
      <c r="B80" s="18"/>
      <c r="C80" s="18">
        <v>44</v>
      </c>
      <c r="D80" s="32"/>
      <c r="E80" s="10"/>
      <c r="F80" s="10"/>
      <c r="G80" s="11">
        <v>10000</v>
      </c>
      <c r="H80" s="11">
        <f>G80/7.5345</f>
        <v>1327.2280841462605</v>
      </c>
      <c r="I80" s="11">
        <v>1327</v>
      </c>
      <c r="J80" s="11"/>
      <c r="K80" s="12">
        <v>250</v>
      </c>
    </row>
    <row r="81" spans="1:11" x14ac:dyDescent="0.25">
      <c r="A81" s="14"/>
      <c r="B81" s="18"/>
      <c r="C81" s="18">
        <v>52</v>
      </c>
      <c r="D81" s="32"/>
      <c r="E81" s="10"/>
      <c r="F81" s="10"/>
      <c r="G81" s="11"/>
      <c r="H81" s="11"/>
      <c r="I81" s="11"/>
      <c r="J81" s="11"/>
      <c r="K81" s="12">
        <v>60</v>
      </c>
    </row>
    <row r="82" spans="1:11" x14ac:dyDescent="0.25">
      <c r="A82" s="14"/>
      <c r="B82" s="18"/>
      <c r="C82" s="18"/>
      <c r="D82" s="32"/>
      <c r="E82" s="10"/>
      <c r="F82" s="10"/>
      <c r="G82" s="11"/>
      <c r="H82" s="11"/>
      <c r="I82" s="11"/>
      <c r="J82" s="11"/>
      <c r="K82" s="12"/>
    </row>
    <row r="83" spans="1:11" x14ac:dyDescent="0.25">
      <c r="A83" s="14"/>
      <c r="B83" s="18">
        <v>3214</v>
      </c>
      <c r="C83" s="18">
        <v>44</v>
      </c>
      <c r="D83" s="32"/>
      <c r="E83" s="10">
        <v>3108</v>
      </c>
      <c r="F83" s="10"/>
      <c r="G83" s="11">
        <v>2500</v>
      </c>
      <c r="H83" s="11">
        <f>G83/7.5345</f>
        <v>331.80702103656512</v>
      </c>
      <c r="I83" s="11">
        <v>332</v>
      </c>
      <c r="J83" s="11"/>
      <c r="K83" s="12">
        <v>700</v>
      </c>
    </row>
    <row r="84" spans="1:11" x14ac:dyDescent="0.25">
      <c r="A84" s="14"/>
      <c r="B84" s="18"/>
      <c r="C84" s="18">
        <v>44</v>
      </c>
      <c r="D84" s="32"/>
      <c r="E84" s="10">
        <v>3108</v>
      </c>
      <c r="F84" s="10"/>
      <c r="G84" s="11"/>
      <c r="H84" s="11"/>
      <c r="I84" s="11"/>
      <c r="J84" s="11"/>
      <c r="K84" s="12"/>
    </row>
    <row r="85" spans="1:11" x14ac:dyDescent="0.25">
      <c r="A85" s="14">
        <v>322</v>
      </c>
      <c r="B85" s="18">
        <v>3221</v>
      </c>
      <c r="C85" s="18">
        <v>31</v>
      </c>
      <c r="D85" s="32"/>
      <c r="E85" s="10">
        <v>66533</v>
      </c>
      <c r="F85" s="10"/>
      <c r="G85" s="11">
        <v>69000</v>
      </c>
      <c r="H85" s="11">
        <f>G85/7.5345</f>
        <v>9157.8737806091976</v>
      </c>
      <c r="I85" s="11">
        <v>9158</v>
      </c>
      <c r="J85" s="11"/>
      <c r="K85" s="12">
        <v>500</v>
      </c>
    </row>
    <row r="86" spans="1:11" x14ac:dyDescent="0.25">
      <c r="A86" s="14"/>
      <c r="B86" s="18"/>
      <c r="C86" s="18">
        <v>43</v>
      </c>
      <c r="D86" s="32"/>
      <c r="E86" s="10"/>
      <c r="F86" s="10"/>
      <c r="G86" s="11">
        <v>3000</v>
      </c>
      <c r="H86" s="11">
        <f t="shared" ref="H86:H142" si="3">G86/7.5345</f>
        <v>398.16842524387812</v>
      </c>
      <c r="I86" s="11">
        <v>398</v>
      </c>
      <c r="J86" s="11"/>
      <c r="K86" s="12">
        <v>3836</v>
      </c>
    </row>
    <row r="87" spans="1:11" x14ac:dyDescent="0.25">
      <c r="A87" s="14"/>
      <c r="B87" s="18"/>
      <c r="C87" s="18">
        <v>44</v>
      </c>
      <c r="D87" s="32"/>
      <c r="E87" s="10">
        <v>66533</v>
      </c>
      <c r="F87" s="10"/>
      <c r="G87" s="11">
        <v>66000</v>
      </c>
      <c r="H87" s="11">
        <f t="shared" si="3"/>
        <v>8759.7053553653186</v>
      </c>
      <c r="I87" s="11">
        <v>8760</v>
      </c>
      <c r="J87" s="11"/>
      <c r="K87" s="12">
        <v>5500</v>
      </c>
    </row>
    <row r="88" spans="1:11" x14ac:dyDescent="0.25">
      <c r="A88" s="14"/>
      <c r="B88" s="18">
        <v>3222</v>
      </c>
      <c r="C88" s="18"/>
      <c r="D88" s="32"/>
      <c r="E88" s="10">
        <v>146721</v>
      </c>
      <c r="F88" s="10"/>
      <c r="G88" s="11">
        <v>170000</v>
      </c>
      <c r="H88" s="11">
        <f t="shared" si="3"/>
        <v>22562.877430486427</v>
      </c>
      <c r="I88" s="11">
        <v>22563</v>
      </c>
      <c r="J88" s="11"/>
      <c r="K88" s="12"/>
    </row>
    <row r="89" spans="1:11" x14ac:dyDescent="0.25">
      <c r="A89" s="14"/>
      <c r="B89" s="18"/>
      <c r="C89" s="18">
        <v>43</v>
      </c>
      <c r="D89" s="32"/>
      <c r="E89" s="10">
        <v>146721</v>
      </c>
      <c r="F89" s="10"/>
      <c r="G89" s="11">
        <v>155000</v>
      </c>
      <c r="H89" s="11">
        <f t="shared" si="3"/>
        <v>20572.035304267036</v>
      </c>
      <c r="I89" s="11">
        <v>20572</v>
      </c>
      <c r="J89" s="11"/>
      <c r="K89" s="12"/>
    </row>
    <row r="90" spans="1:11" x14ac:dyDescent="0.25">
      <c r="A90" s="14"/>
      <c r="B90" s="18"/>
      <c r="C90" s="18">
        <v>51</v>
      </c>
      <c r="D90" s="32"/>
      <c r="E90" s="10"/>
      <c r="F90" s="10"/>
      <c r="G90" s="11">
        <v>15000</v>
      </c>
      <c r="H90" s="11">
        <f t="shared" si="3"/>
        <v>1990.8421262193906</v>
      </c>
      <c r="I90" s="11">
        <v>1991</v>
      </c>
      <c r="J90" s="11"/>
      <c r="K90" s="12">
        <v>426</v>
      </c>
    </row>
    <row r="91" spans="1:11" x14ac:dyDescent="0.25">
      <c r="A91" s="14"/>
      <c r="B91" s="18"/>
      <c r="C91" s="18">
        <v>52</v>
      </c>
      <c r="D91" s="32"/>
      <c r="E91" s="10">
        <v>0</v>
      </c>
      <c r="F91" s="10"/>
      <c r="G91" s="11">
        <v>0</v>
      </c>
      <c r="H91" s="11">
        <f t="shared" si="3"/>
        <v>0</v>
      </c>
      <c r="I91" s="11"/>
      <c r="J91" s="11"/>
      <c r="K91" s="12">
        <v>50000</v>
      </c>
    </row>
    <row r="92" spans="1:11" x14ac:dyDescent="0.25">
      <c r="A92" s="14"/>
      <c r="B92" s="18">
        <v>3223</v>
      </c>
      <c r="C92" s="18">
        <v>44</v>
      </c>
      <c r="D92" s="32"/>
      <c r="E92" s="10">
        <v>104339</v>
      </c>
      <c r="F92" s="10"/>
      <c r="G92" s="11">
        <v>125000</v>
      </c>
      <c r="H92" s="11">
        <f t="shared" si="3"/>
        <v>16590.351051828256</v>
      </c>
      <c r="I92" s="11">
        <v>16590</v>
      </c>
      <c r="J92" s="11"/>
      <c r="K92" s="12">
        <v>16590</v>
      </c>
    </row>
    <row r="93" spans="1:11" x14ac:dyDescent="0.25">
      <c r="A93" s="14"/>
      <c r="B93" s="18">
        <v>3224</v>
      </c>
      <c r="C93" s="18">
        <v>44</v>
      </c>
      <c r="D93" s="32"/>
      <c r="E93" s="10">
        <v>16041</v>
      </c>
      <c r="F93" s="10"/>
      <c r="G93" s="11">
        <v>26000</v>
      </c>
      <c r="H93" s="11">
        <f t="shared" si="3"/>
        <v>3450.7930187802772</v>
      </c>
      <c r="I93" s="11">
        <v>3451</v>
      </c>
      <c r="J93" s="11"/>
      <c r="K93" s="12">
        <v>1700</v>
      </c>
    </row>
    <row r="94" spans="1:11" x14ac:dyDescent="0.25">
      <c r="A94" s="14"/>
      <c r="B94" s="18"/>
      <c r="C94" s="18"/>
      <c r="D94" s="32"/>
      <c r="E94" s="10"/>
      <c r="F94" s="10"/>
      <c r="G94" s="11"/>
      <c r="H94" s="11"/>
      <c r="I94" s="11"/>
      <c r="J94" s="11"/>
      <c r="K94" s="12"/>
    </row>
    <row r="95" spans="1:11" x14ac:dyDescent="0.25">
      <c r="A95" s="14"/>
      <c r="B95" s="18">
        <v>3225</v>
      </c>
      <c r="C95" s="18"/>
      <c r="D95" s="32"/>
      <c r="E95" s="10">
        <v>48892</v>
      </c>
      <c r="F95" s="10"/>
      <c r="G95" s="11">
        <v>75000</v>
      </c>
      <c r="H95" s="11">
        <f t="shared" si="3"/>
        <v>9954.2106310969539</v>
      </c>
      <c r="I95" s="11">
        <v>7499</v>
      </c>
      <c r="J95" s="11"/>
      <c r="K95" s="12"/>
    </row>
    <row r="96" spans="1:11" x14ac:dyDescent="0.25">
      <c r="A96" s="14"/>
      <c r="B96" s="18"/>
      <c r="C96" s="18">
        <v>61</v>
      </c>
      <c r="D96" s="32"/>
      <c r="E96" s="10">
        <v>5000</v>
      </c>
      <c r="F96" s="10"/>
      <c r="G96" s="11">
        <v>5000</v>
      </c>
      <c r="H96" s="11">
        <f t="shared" si="3"/>
        <v>663.61404207313024</v>
      </c>
      <c r="I96" s="11">
        <v>664</v>
      </c>
      <c r="J96" s="11"/>
      <c r="K96" s="12">
        <v>332</v>
      </c>
    </row>
    <row r="97" spans="1:11" x14ac:dyDescent="0.25">
      <c r="A97" s="14"/>
      <c r="B97" s="18"/>
      <c r="C97" s="18">
        <v>31</v>
      </c>
      <c r="D97" s="32"/>
      <c r="E97" s="10"/>
      <c r="F97" s="10"/>
      <c r="G97" s="11">
        <v>16000</v>
      </c>
      <c r="H97" s="11">
        <f t="shared" si="3"/>
        <v>2123.5649346340169</v>
      </c>
      <c r="I97" s="11">
        <v>2124</v>
      </c>
      <c r="J97" s="11"/>
      <c r="K97" s="12">
        <v>1626</v>
      </c>
    </row>
    <row r="98" spans="1:11" x14ac:dyDescent="0.25">
      <c r="A98" s="14"/>
      <c r="B98" s="18"/>
      <c r="C98" s="18">
        <v>43</v>
      </c>
      <c r="D98" s="32"/>
      <c r="E98" s="10">
        <v>13443</v>
      </c>
      <c r="F98" s="10"/>
      <c r="G98" s="11">
        <v>5000</v>
      </c>
      <c r="H98" s="11">
        <f t="shared" si="3"/>
        <v>663.61404207313024</v>
      </c>
      <c r="I98" s="11">
        <v>664</v>
      </c>
      <c r="J98" s="11"/>
      <c r="K98" s="12">
        <v>664</v>
      </c>
    </row>
    <row r="99" spans="1:11" x14ac:dyDescent="0.25">
      <c r="A99" s="14"/>
      <c r="B99" s="18"/>
      <c r="C99" s="18">
        <v>52</v>
      </c>
      <c r="D99" s="32"/>
      <c r="E99" s="10">
        <v>20000</v>
      </c>
      <c r="F99" s="10"/>
      <c r="G99" s="11"/>
      <c r="H99" s="11"/>
      <c r="I99" s="11"/>
      <c r="J99" s="11"/>
      <c r="K99" s="12">
        <v>1400</v>
      </c>
    </row>
    <row r="100" spans="1:11" x14ac:dyDescent="0.25">
      <c r="A100" s="14"/>
      <c r="B100" s="18"/>
      <c r="C100" s="18">
        <v>44</v>
      </c>
      <c r="D100" s="32"/>
      <c r="E100" s="10">
        <v>10449</v>
      </c>
      <c r="F100" s="10"/>
      <c r="G100" s="11">
        <v>49000</v>
      </c>
      <c r="H100" s="11">
        <f t="shared" si="3"/>
        <v>6503.4176123166762</v>
      </c>
      <c r="I100" s="11">
        <v>4047</v>
      </c>
      <c r="J100" s="11"/>
      <c r="K100" s="12"/>
    </row>
    <row r="101" spans="1:11" x14ac:dyDescent="0.25">
      <c r="A101" s="14"/>
      <c r="B101" s="18">
        <v>3227</v>
      </c>
      <c r="C101" s="18">
        <v>44</v>
      </c>
      <c r="D101" s="32"/>
      <c r="E101" s="10">
        <v>824</v>
      </c>
      <c r="F101" s="10"/>
      <c r="G101" s="11">
        <v>6000</v>
      </c>
      <c r="H101" s="11">
        <f t="shared" si="3"/>
        <v>796.33685048775624</v>
      </c>
      <c r="I101" s="11">
        <v>796</v>
      </c>
      <c r="J101" s="11"/>
      <c r="K101" s="12">
        <v>200</v>
      </c>
    </row>
    <row r="102" spans="1:11" x14ac:dyDescent="0.25">
      <c r="A102" s="14">
        <v>323</v>
      </c>
      <c r="B102" s="18">
        <v>3231</v>
      </c>
      <c r="C102" s="18"/>
      <c r="D102" s="32"/>
      <c r="E102" s="10">
        <v>9628</v>
      </c>
      <c r="F102" s="10"/>
      <c r="G102" s="11">
        <v>10000</v>
      </c>
      <c r="H102" s="11">
        <f t="shared" si="3"/>
        <v>1327.2280841462605</v>
      </c>
      <c r="I102" s="11">
        <v>1327</v>
      </c>
      <c r="J102" s="11"/>
      <c r="K102" s="12"/>
    </row>
    <row r="103" spans="1:11" x14ac:dyDescent="0.25">
      <c r="A103" s="14"/>
      <c r="B103" s="18"/>
      <c r="C103" s="18">
        <v>43</v>
      </c>
      <c r="D103" s="32"/>
      <c r="E103" s="10">
        <v>625</v>
      </c>
      <c r="F103" s="10"/>
      <c r="G103" s="11"/>
      <c r="H103" s="11"/>
      <c r="I103" s="11"/>
      <c r="J103" s="11"/>
      <c r="K103" s="12"/>
    </row>
    <row r="104" spans="1:11" x14ac:dyDescent="0.25">
      <c r="A104" s="14"/>
      <c r="B104" s="18"/>
      <c r="C104" s="18">
        <v>44</v>
      </c>
      <c r="D104" s="32"/>
      <c r="E104" s="10">
        <v>9003</v>
      </c>
      <c r="F104" s="10"/>
      <c r="G104" s="11"/>
      <c r="H104" s="11"/>
      <c r="I104" s="11"/>
      <c r="J104" s="11"/>
      <c r="K104" s="12">
        <v>1200</v>
      </c>
    </row>
    <row r="105" spans="1:11" x14ac:dyDescent="0.25">
      <c r="A105" s="14"/>
      <c r="B105" s="18">
        <v>3232</v>
      </c>
      <c r="C105" s="18">
        <v>44</v>
      </c>
      <c r="D105" s="32"/>
      <c r="E105" s="10">
        <v>134461</v>
      </c>
      <c r="F105" s="10"/>
      <c r="G105" s="11">
        <v>27500</v>
      </c>
      <c r="H105" s="11">
        <f t="shared" si="3"/>
        <v>3649.8772314022162</v>
      </c>
      <c r="I105" s="11">
        <v>3650</v>
      </c>
      <c r="J105" s="11"/>
      <c r="K105" s="12">
        <v>4263</v>
      </c>
    </row>
    <row r="106" spans="1:11" x14ac:dyDescent="0.25">
      <c r="A106" s="14"/>
      <c r="B106" s="18">
        <v>3233</v>
      </c>
      <c r="C106" s="18">
        <v>44</v>
      </c>
      <c r="D106" s="32"/>
      <c r="E106" s="10"/>
      <c r="F106" s="10"/>
      <c r="G106" s="11">
        <v>2000</v>
      </c>
      <c r="H106" s="11">
        <f t="shared" si="3"/>
        <v>265.44561682925212</v>
      </c>
      <c r="I106" s="11">
        <v>265</v>
      </c>
      <c r="J106" s="11"/>
      <c r="K106" s="12"/>
    </row>
    <row r="107" spans="1:11" x14ac:dyDescent="0.25">
      <c r="A107" s="14"/>
      <c r="B107" s="18">
        <v>3234</v>
      </c>
      <c r="C107" s="18">
        <v>44</v>
      </c>
      <c r="D107" s="32"/>
      <c r="E107" s="10">
        <v>22367</v>
      </c>
      <c r="F107" s="10"/>
      <c r="G107" s="11">
        <v>30000</v>
      </c>
      <c r="H107" s="11">
        <f t="shared" si="3"/>
        <v>3981.6842524387812</v>
      </c>
      <c r="I107" s="11">
        <v>3982</v>
      </c>
      <c r="J107" s="11"/>
      <c r="K107" s="12">
        <v>3500</v>
      </c>
    </row>
    <row r="108" spans="1:11" x14ac:dyDescent="0.25">
      <c r="A108" s="14"/>
      <c r="B108" s="18">
        <v>3236</v>
      </c>
      <c r="C108" s="18"/>
      <c r="D108" s="32"/>
      <c r="E108" s="10">
        <v>10475</v>
      </c>
      <c r="F108" s="10"/>
      <c r="G108" s="11">
        <v>10000</v>
      </c>
      <c r="H108" s="11"/>
      <c r="I108" s="11"/>
      <c r="J108" s="11"/>
      <c r="K108" s="12"/>
    </row>
    <row r="109" spans="1:11" x14ac:dyDescent="0.25">
      <c r="A109" s="14"/>
      <c r="B109" s="18"/>
      <c r="C109" s="18">
        <v>52</v>
      </c>
      <c r="D109" s="32"/>
      <c r="E109" s="10">
        <v>450</v>
      </c>
      <c r="F109" s="10"/>
      <c r="G109" s="11"/>
      <c r="H109" s="11"/>
      <c r="I109" s="11"/>
      <c r="J109" s="11"/>
      <c r="K109" s="12"/>
    </row>
    <row r="110" spans="1:11" x14ac:dyDescent="0.25">
      <c r="A110" s="14"/>
      <c r="B110" s="18"/>
      <c r="C110" s="18">
        <v>44</v>
      </c>
      <c r="D110" s="32"/>
      <c r="E110" s="10">
        <v>10025</v>
      </c>
      <c r="F110" s="10"/>
      <c r="G110" s="11">
        <v>10000</v>
      </c>
      <c r="H110" s="11">
        <f t="shared" si="3"/>
        <v>1327.2280841462605</v>
      </c>
      <c r="I110" s="11">
        <v>1327</v>
      </c>
      <c r="J110" s="11"/>
      <c r="K110" s="12">
        <v>200</v>
      </c>
    </row>
    <row r="111" spans="1:11" x14ac:dyDescent="0.25">
      <c r="A111" s="14"/>
      <c r="B111" s="18">
        <v>3237</v>
      </c>
      <c r="C111" s="18">
        <v>44</v>
      </c>
      <c r="D111" s="32"/>
      <c r="E111" s="10">
        <v>8952</v>
      </c>
      <c r="F111" s="10"/>
      <c r="G111" s="11">
        <v>8000</v>
      </c>
      <c r="H111" s="11">
        <f t="shared" si="3"/>
        <v>1061.7824673170085</v>
      </c>
      <c r="I111" s="11">
        <v>1062</v>
      </c>
      <c r="J111" s="11"/>
      <c r="K111" s="12">
        <v>1100</v>
      </c>
    </row>
    <row r="112" spans="1:11" x14ac:dyDescent="0.25">
      <c r="A112" s="14"/>
      <c r="B112" s="18"/>
      <c r="C112" s="18"/>
      <c r="D112" s="32"/>
      <c r="E112" s="10"/>
      <c r="F112" s="10"/>
      <c r="G112" s="11"/>
      <c r="H112" s="11">
        <f t="shared" si="3"/>
        <v>0</v>
      </c>
      <c r="I112" s="11"/>
      <c r="J112" s="11"/>
      <c r="K112" s="12"/>
    </row>
    <row r="113" spans="1:11" x14ac:dyDescent="0.25">
      <c r="A113" s="14"/>
      <c r="B113" s="18">
        <v>3238</v>
      </c>
      <c r="C113" s="18">
        <v>44</v>
      </c>
      <c r="D113" s="32"/>
      <c r="E113" s="10">
        <v>6675</v>
      </c>
      <c r="F113" s="10"/>
      <c r="G113" s="11">
        <v>7000</v>
      </c>
      <c r="H113" s="11">
        <f t="shared" si="3"/>
        <v>929.05965890238235</v>
      </c>
      <c r="I113" s="11">
        <v>929</v>
      </c>
      <c r="J113" s="11"/>
      <c r="K113" s="12">
        <v>1500</v>
      </c>
    </row>
    <row r="114" spans="1:11" x14ac:dyDescent="0.25">
      <c r="A114" s="14"/>
      <c r="B114" s="18"/>
      <c r="C114" s="18"/>
      <c r="D114" s="32"/>
      <c r="E114" s="10"/>
      <c r="F114" s="10"/>
      <c r="G114" s="11"/>
      <c r="H114" s="11"/>
      <c r="I114" s="11"/>
      <c r="J114" s="11"/>
      <c r="K114" s="12"/>
    </row>
    <row r="115" spans="1:11" x14ac:dyDescent="0.25">
      <c r="A115" s="14"/>
      <c r="B115" s="18">
        <v>3239</v>
      </c>
      <c r="C115" s="18">
        <v>51</v>
      </c>
      <c r="D115" s="32"/>
      <c r="E115" s="10">
        <v>560</v>
      </c>
      <c r="F115" s="10"/>
      <c r="G115" s="11">
        <v>41000</v>
      </c>
      <c r="H115" s="11">
        <f t="shared" si="3"/>
        <v>5441.6351449996682</v>
      </c>
      <c r="I115" s="11">
        <v>5442</v>
      </c>
      <c r="J115" s="11"/>
      <c r="K115" s="12">
        <v>1260</v>
      </c>
    </row>
    <row r="116" spans="1:11" x14ac:dyDescent="0.25">
      <c r="A116" s="14"/>
      <c r="B116" s="18"/>
      <c r="C116" s="18">
        <v>43</v>
      </c>
      <c r="D116" s="32"/>
      <c r="E116" s="10"/>
      <c r="F116" s="10"/>
      <c r="G116" s="11">
        <v>37000</v>
      </c>
      <c r="H116" s="11">
        <f t="shared" si="3"/>
        <v>4910.7439113411638</v>
      </c>
      <c r="I116" s="11">
        <v>4911</v>
      </c>
      <c r="J116" s="11"/>
      <c r="K116" s="12">
        <v>5336</v>
      </c>
    </row>
    <row r="117" spans="1:11" x14ac:dyDescent="0.25">
      <c r="A117" s="14"/>
      <c r="B117" s="18"/>
      <c r="C117" s="18">
        <v>44</v>
      </c>
      <c r="D117" s="32"/>
      <c r="E117" s="10">
        <v>560</v>
      </c>
      <c r="F117" s="10"/>
      <c r="G117" s="11">
        <v>4000</v>
      </c>
      <c r="H117" s="11">
        <f t="shared" si="3"/>
        <v>530.89123365850423</v>
      </c>
      <c r="I117" s="11">
        <v>531</v>
      </c>
      <c r="J117" s="11"/>
      <c r="K117" s="12">
        <v>1500</v>
      </c>
    </row>
    <row r="118" spans="1:11" x14ac:dyDescent="0.25">
      <c r="A118" s="14">
        <v>324</v>
      </c>
      <c r="B118" s="18">
        <v>3241</v>
      </c>
      <c r="C118" s="18">
        <v>52</v>
      </c>
      <c r="D118" s="32"/>
      <c r="E118" s="10">
        <v>3810</v>
      </c>
      <c r="F118" s="10"/>
      <c r="G118" s="11">
        <v>5000</v>
      </c>
      <c r="H118" s="11">
        <f t="shared" si="3"/>
        <v>663.61404207313024</v>
      </c>
      <c r="I118" s="11">
        <v>664</v>
      </c>
      <c r="J118" s="11"/>
      <c r="K118" s="12">
        <v>700</v>
      </c>
    </row>
    <row r="119" spans="1:11" x14ac:dyDescent="0.25">
      <c r="A119" s="14"/>
      <c r="B119" s="18"/>
      <c r="C119" s="18"/>
      <c r="D119" s="32"/>
      <c r="E119" s="10"/>
      <c r="F119" s="10"/>
      <c r="G119" s="11"/>
      <c r="H119" s="11"/>
      <c r="I119" s="11"/>
      <c r="J119" s="11"/>
      <c r="K119" s="12"/>
    </row>
    <row r="120" spans="1:11" x14ac:dyDescent="0.25">
      <c r="A120" s="14">
        <v>329</v>
      </c>
      <c r="B120" s="18">
        <v>3291</v>
      </c>
      <c r="C120" s="18">
        <v>44</v>
      </c>
      <c r="D120" s="32"/>
      <c r="E120" s="10">
        <v>900</v>
      </c>
      <c r="F120" s="10"/>
      <c r="G120" s="11">
        <v>1000</v>
      </c>
      <c r="H120" s="11">
        <f t="shared" si="3"/>
        <v>132.72280841462606</v>
      </c>
      <c r="I120" s="11">
        <v>133</v>
      </c>
      <c r="J120" s="11"/>
      <c r="K120" s="12">
        <v>0</v>
      </c>
    </row>
    <row r="121" spans="1:11" x14ac:dyDescent="0.25">
      <c r="A121" s="14"/>
      <c r="B121" s="18">
        <v>3293</v>
      </c>
      <c r="C121" s="18">
        <v>44</v>
      </c>
      <c r="D121" s="32"/>
      <c r="E121" s="10"/>
      <c r="F121" s="10"/>
      <c r="G121" s="11">
        <v>1800</v>
      </c>
      <c r="H121" s="11">
        <f t="shared" si="3"/>
        <v>238.90105514632688</v>
      </c>
      <c r="I121" s="11">
        <v>239</v>
      </c>
      <c r="J121" s="11"/>
      <c r="K121" s="12">
        <v>0</v>
      </c>
    </row>
    <row r="122" spans="1:11" x14ac:dyDescent="0.25">
      <c r="A122" s="14"/>
      <c r="B122" s="18">
        <v>3294</v>
      </c>
      <c r="C122" s="18">
        <v>44</v>
      </c>
      <c r="D122" s="32"/>
      <c r="E122" s="10">
        <v>400</v>
      </c>
      <c r="F122" s="10"/>
      <c r="G122" s="11">
        <v>1000</v>
      </c>
      <c r="H122" s="11">
        <f t="shared" si="3"/>
        <v>132.72280841462606</v>
      </c>
      <c r="I122" s="11">
        <v>133</v>
      </c>
      <c r="J122" s="11"/>
      <c r="K122" s="12">
        <v>100</v>
      </c>
    </row>
    <row r="123" spans="1:11" x14ac:dyDescent="0.25">
      <c r="A123" s="14"/>
      <c r="B123" s="18"/>
      <c r="C123" s="18">
        <v>44</v>
      </c>
      <c r="D123" s="32"/>
      <c r="E123" s="10"/>
      <c r="F123" s="10"/>
      <c r="G123" s="11"/>
      <c r="H123" s="11"/>
      <c r="I123" s="11"/>
      <c r="J123" s="11"/>
      <c r="K123" s="12"/>
    </row>
    <row r="124" spans="1:11" x14ac:dyDescent="0.25">
      <c r="A124" s="14"/>
      <c r="B124" s="18">
        <v>3295</v>
      </c>
      <c r="C124" s="18"/>
      <c r="D124" s="32"/>
      <c r="E124" s="10">
        <v>16990</v>
      </c>
      <c r="F124" s="10"/>
      <c r="G124" s="11">
        <v>16000</v>
      </c>
      <c r="H124" s="11">
        <f t="shared" si="3"/>
        <v>2123.5649346340169</v>
      </c>
      <c r="I124" s="11">
        <v>2124</v>
      </c>
      <c r="J124" s="11"/>
      <c r="K124" s="12"/>
    </row>
    <row r="125" spans="1:11" x14ac:dyDescent="0.25">
      <c r="A125" s="14"/>
      <c r="B125" s="18"/>
      <c r="C125" s="18">
        <v>44</v>
      </c>
      <c r="D125" s="32"/>
      <c r="E125" s="10">
        <v>6828</v>
      </c>
      <c r="F125" s="10"/>
      <c r="G125" s="11">
        <v>6000</v>
      </c>
      <c r="H125" s="11">
        <f t="shared" si="3"/>
        <v>796.33685048775624</v>
      </c>
      <c r="I125" s="11">
        <v>796</v>
      </c>
      <c r="J125" s="11"/>
      <c r="K125" s="12">
        <v>1000</v>
      </c>
    </row>
    <row r="126" spans="1:11" x14ac:dyDescent="0.25">
      <c r="A126" s="14"/>
      <c r="B126" s="18"/>
      <c r="C126" s="18">
        <v>52</v>
      </c>
      <c r="D126" s="32"/>
      <c r="E126" s="10">
        <v>10162</v>
      </c>
      <c r="F126" s="10"/>
      <c r="G126" s="11">
        <v>10000</v>
      </c>
      <c r="H126" s="11">
        <f t="shared" si="3"/>
        <v>1327.2280841462605</v>
      </c>
      <c r="I126" s="11">
        <v>1327</v>
      </c>
      <c r="J126" s="11"/>
      <c r="K126" s="12">
        <v>1700</v>
      </c>
    </row>
    <row r="127" spans="1:11" x14ac:dyDescent="0.25">
      <c r="A127" s="14"/>
      <c r="B127" s="18">
        <v>3296</v>
      </c>
      <c r="C127" s="18">
        <v>44</v>
      </c>
      <c r="D127" s="32"/>
      <c r="E127" s="10"/>
      <c r="F127" s="10"/>
      <c r="G127" s="11">
        <v>5700</v>
      </c>
      <c r="H127" s="11">
        <f t="shared" si="3"/>
        <v>756.52000796336847</v>
      </c>
      <c r="I127" s="11">
        <v>757</v>
      </c>
      <c r="J127" s="11"/>
      <c r="K127" s="12"/>
    </row>
    <row r="128" spans="1:11" x14ac:dyDescent="0.25">
      <c r="A128" s="14"/>
      <c r="B128" s="18">
        <v>3299</v>
      </c>
      <c r="C128" s="18"/>
      <c r="D128" s="32"/>
      <c r="E128" s="10">
        <v>11323</v>
      </c>
      <c r="F128" s="10"/>
      <c r="G128" s="11">
        <v>10000</v>
      </c>
      <c r="H128" s="11">
        <v>1327</v>
      </c>
      <c r="I128" s="11">
        <v>757</v>
      </c>
      <c r="J128" s="11"/>
      <c r="K128" s="12"/>
    </row>
    <row r="129" spans="1:11" x14ac:dyDescent="0.25">
      <c r="A129" s="14"/>
      <c r="B129" s="18"/>
      <c r="C129" s="18">
        <v>43</v>
      </c>
      <c r="D129" s="32"/>
      <c r="E129" s="10">
        <v>5240</v>
      </c>
      <c r="F129" s="10"/>
      <c r="G129" s="11">
        <v>5000</v>
      </c>
      <c r="H129" s="11">
        <v>663</v>
      </c>
      <c r="I129" s="11"/>
      <c r="J129" s="11"/>
      <c r="K129" s="12">
        <v>664</v>
      </c>
    </row>
    <row r="130" spans="1:11" x14ac:dyDescent="0.25">
      <c r="A130" s="14"/>
      <c r="B130" s="18"/>
      <c r="C130" s="18">
        <v>44</v>
      </c>
      <c r="D130" s="32"/>
      <c r="E130" s="10">
        <v>6713</v>
      </c>
      <c r="F130" s="10"/>
      <c r="G130" s="11">
        <v>5000</v>
      </c>
      <c r="H130" s="11">
        <v>664</v>
      </c>
      <c r="I130" s="11"/>
      <c r="J130" s="11"/>
      <c r="K130" s="12">
        <v>600</v>
      </c>
    </row>
    <row r="131" spans="1:11" x14ac:dyDescent="0.25">
      <c r="A131" s="14"/>
      <c r="B131" s="18"/>
      <c r="C131" s="18"/>
      <c r="D131" s="32"/>
      <c r="E131" s="10"/>
      <c r="F131" s="10"/>
      <c r="G131" s="11"/>
      <c r="H131" s="11"/>
      <c r="I131" s="11"/>
      <c r="J131" s="11"/>
      <c r="K131" s="12"/>
    </row>
    <row r="132" spans="1:11" x14ac:dyDescent="0.25">
      <c r="A132" s="14"/>
      <c r="B132" s="18"/>
      <c r="C132" s="18"/>
      <c r="D132" s="32"/>
      <c r="E132" s="10"/>
      <c r="F132" s="10"/>
      <c r="G132" s="11">
        <v>10000</v>
      </c>
      <c r="H132" s="11">
        <f t="shared" si="3"/>
        <v>1327.2280841462605</v>
      </c>
      <c r="I132" s="11">
        <v>1327</v>
      </c>
      <c r="J132" s="11"/>
      <c r="K132" s="12"/>
    </row>
    <row r="133" spans="1:11" x14ac:dyDescent="0.25">
      <c r="A133" s="14"/>
      <c r="B133" s="122">
        <v>34</v>
      </c>
      <c r="C133" s="18"/>
      <c r="D133" s="32"/>
      <c r="E133" s="52">
        <v>4823</v>
      </c>
      <c r="F133" s="52"/>
      <c r="G133" s="53">
        <v>4500</v>
      </c>
      <c r="H133" s="53">
        <f t="shared" si="3"/>
        <v>597.25263786581718</v>
      </c>
      <c r="I133" s="115">
        <v>597</v>
      </c>
      <c r="J133" s="115"/>
      <c r="K133" s="116">
        <f>K134</f>
        <v>650</v>
      </c>
    </row>
    <row r="134" spans="1:11" x14ac:dyDescent="0.25">
      <c r="A134" s="14">
        <v>343</v>
      </c>
      <c r="B134" s="18">
        <v>3431</v>
      </c>
      <c r="C134" s="18">
        <v>44</v>
      </c>
      <c r="D134" s="32"/>
      <c r="E134" s="10">
        <v>4823</v>
      </c>
      <c r="F134" s="10"/>
      <c r="G134" s="11">
        <v>4500</v>
      </c>
      <c r="H134" s="11">
        <f t="shared" si="3"/>
        <v>597.25263786581718</v>
      </c>
      <c r="I134" s="11">
        <v>597</v>
      </c>
      <c r="J134" s="11"/>
      <c r="K134" s="12">
        <v>650</v>
      </c>
    </row>
    <row r="135" spans="1:11" x14ac:dyDescent="0.25">
      <c r="A135" s="14"/>
      <c r="B135" s="122">
        <v>37</v>
      </c>
      <c r="C135" s="18"/>
      <c r="D135" s="32"/>
      <c r="E135" s="52">
        <v>54902</v>
      </c>
      <c r="F135" s="52"/>
      <c r="G135" s="53">
        <v>55000</v>
      </c>
      <c r="H135" s="53">
        <f t="shared" si="3"/>
        <v>7299.7544628044325</v>
      </c>
      <c r="I135" s="115">
        <v>7300</v>
      </c>
      <c r="J135" s="115"/>
      <c r="K135" s="116">
        <f>K136</f>
        <v>10300</v>
      </c>
    </row>
    <row r="136" spans="1:11" x14ac:dyDescent="0.25">
      <c r="A136" s="14">
        <v>372</v>
      </c>
      <c r="B136" s="18">
        <v>3722</v>
      </c>
      <c r="C136" s="18">
        <v>52</v>
      </c>
      <c r="D136" s="32"/>
      <c r="E136" s="10">
        <v>54902</v>
      </c>
      <c r="F136" s="10"/>
      <c r="G136" s="11">
        <v>55000</v>
      </c>
      <c r="H136" s="11">
        <f t="shared" si="3"/>
        <v>7299.7544628044325</v>
      </c>
      <c r="I136" s="11">
        <v>7300</v>
      </c>
      <c r="J136" s="11"/>
      <c r="K136" s="12">
        <v>10300</v>
      </c>
    </row>
    <row r="137" spans="1:11" x14ac:dyDescent="0.25">
      <c r="A137" s="33">
        <v>4</v>
      </c>
      <c r="B137" s="18"/>
      <c r="C137" s="18"/>
      <c r="D137" s="32"/>
      <c r="E137" s="52">
        <v>56155</v>
      </c>
      <c r="F137" s="52"/>
      <c r="G137" s="11">
        <v>55000</v>
      </c>
      <c r="H137" s="53">
        <f t="shared" si="3"/>
        <v>7299.7544628044325</v>
      </c>
      <c r="I137" s="53">
        <v>7300</v>
      </c>
      <c r="J137" s="121"/>
      <c r="K137" s="124">
        <f>K138+K143</f>
        <v>7625</v>
      </c>
    </row>
    <row r="138" spans="1:11" x14ac:dyDescent="0.25">
      <c r="A138" s="14"/>
      <c r="B138" s="122">
        <v>42</v>
      </c>
      <c r="C138" s="18">
        <v>52</v>
      </c>
      <c r="D138" s="32"/>
      <c r="E138" s="52">
        <v>5701</v>
      </c>
      <c r="F138" s="52"/>
      <c r="G138" s="53">
        <v>55000</v>
      </c>
      <c r="H138" s="11">
        <f t="shared" si="3"/>
        <v>7299.7544628044325</v>
      </c>
      <c r="I138" s="121">
        <v>7300</v>
      </c>
      <c r="J138" s="11"/>
      <c r="K138" s="12">
        <f>SUM(K139:K142)</f>
        <v>1500</v>
      </c>
    </row>
    <row r="139" spans="1:11" x14ac:dyDescent="0.25">
      <c r="A139" s="14">
        <v>422</v>
      </c>
      <c r="B139" s="18">
        <v>4227</v>
      </c>
      <c r="C139" s="18">
        <v>44</v>
      </c>
      <c r="D139" s="32"/>
      <c r="E139" s="10"/>
      <c r="F139" s="10"/>
      <c r="G139" s="11">
        <v>10000</v>
      </c>
      <c r="H139" s="11">
        <f t="shared" si="3"/>
        <v>1327.2280841462605</v>
      </c>
      <c r="I139" s="11">
        <v>1327</v>
      </c>
      <c r="J139" s="11"/>
      <c r="K139" s="12"/>
    </row>
    <row r="140" spans="1:11" x14ac:dyDescent="0.25">
      <c r="A140" s="14">
        <v>424</v>
      </c>
      <c r="B140" s="18">
        <v>4241</v>
      </c>
      <c r="C140" s="18"/>
      <c r="D140" s="32"/>
      <c r="E140" s="10">
        <v>47954</v>
      </c>
      <c r="F140" s="10"/>
      <c r="G140" s="11">
        <v>45000</v>
      </c>
      <c r="H140" s="11">
        <f t="shared" si="3"/>
        <v>5972.5263786581718</v>
      </c>
      <c r="I140" s="53">
        <v>5973</v>
      </c>
      <c r="J140" s="11"/>
      <c r="K140" s="12"/>
    </row>
    <row r="141" spans="1:11" x14ac:dyDescent="0.25">
      <c r="A141" s="14"/>
      <c r="B141" s="18"/>
      <c r="C141" s="18">
        <v>43</v>
      </c>
      <c r="D141" s="32"/>
      <c r="E141" s="10"/>
      <c r="F141" s="10"/>
      <c r="G141" s="11"/>
      <c r="H141" s="11"/>
      <c r="I141" s="11"/>
      <c r="J141" s="11"/>
      <c r="K141" s="12"/>
    </row>
    <row r="142" spans="1:11" x14ac:dyDescent="0.25">
      <c r="A142" s="14"/>
      <c r="B142" s="18"/>
      <c r="C142" s="18">
        <v>52</v>
      </c>
      <c r="D142" s="32"/>
      <c r="E142" s="10"/>
      <c r="F142" s="10"/>
      <c r="G142" s="11">
        <v>45000</v>
      </c>
      <c r="H142" s="11">
        <f t="shared" si="3"/>
        <v>5972.5263786581718</v>
      </c>
      <c r="I142" s="53">
        <v>5973</v>
      </c>
      <c r="J142" s="11"/>
      <c r="K142" s="12">
        <v>1500</v>
      </c>
    </row>
    <row r="143" spans="1:11" x14ac:dyDescent="0.25">
      <c r="A143" s="14"/>
      <c r="B143" s="122">
        <v>45</v>
      </c>
      <c r="C143" s="13"/>
      <c r="D143" s="32"/>
      <c r="E143" s="52">
        <v>2500</v>
      </c>
      <c r="F143" s="52"/>
      <c r="G143" s="11"/>
      <c r="H143" s="11"/>
      <c r="I143" s="11"/>
      <c r="J143" s="11"/>
      <c r="K143" s="12">
        <f>K144</f>
        <v>6125</v>
      </c>
    </row>
    <row r="144" spans="1:11" x14ac:dyDescent="0.25">
      <c r="A144" s="14"/>
      <c r="B144" s="18">
        <v>4511</v>
      </c>
      <c r="C144" s="18">
        <v>52</v>
      </c>
      <c r="D144" s="15"/>
      <c r="E144" s="10">
        <v>2500</v>
      </c>
      <c r="F144" s="10"/>
      <c r="G144" s="11"/>
      <c r="H144" s="11"/>
      <c r="I144" s="11"/>
      <c r="J144" s="11"/>
      <c r="K144" s="12">
        <v>6125</v>
      </c>
    </row>
  </sheetData>
  <mergeCells count="5">
    <mergeCell ref="A7:K7"/>
    <mergeCell ref="A43:K43"/>
    <mergeCell ref="A1:K1"/>
    <mergeCell ref="A3:K3"/>
    <mergeCell ref="A5:K5"/>
  </mergeCells>
  <pageMargins left="0.7" right="0.7" top="0.75" bottom="0.75" header="0.3" footer="0.3"/>
  <pageSetup paperSize="9" scale="5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2" sqref="B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1" t="s">
        <v>68</v>
      </c>
      <c r="B1" s="131"/>
      <c r="C1" s="131"/>
      <c r="D1" s="131"/>
      <c r="E1" s="131"/>
      <c r="F1" s="131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31" t="s">
        <v>39</v>
      </c>
      <c r="B3" s="131"/>
      <c r="C3" s="131"/>
      <c r="D3" s="131"/>
      <c r="E3" s="133"/>
      <c r="F3" s="133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31" t="s">
        <v>15</v>
      </c>
      <c r="B5" s="132"/>
      <c r="C5" s="132"/>
      <c r="D5" s="132"/>
      <c r="E5" s="132"/>
      <c r="F5" s="132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31" t="s">
        <v>27</v>
      </c>
      <c r="B7" s="152"/>
      <c r="C7" s="152"/>
      <c r="D7" s="152"/>
      <c r="E7" s="152"/>
      <c r="F7" s="152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28</v>
      </c>
      <c r="B9" s="25" t="s">
        <v>12</v>
      </c>
      <c r="C9" s="26" t="s">
        <v>13</v>
      </c>
      <c r="D9" s="26" t="s">
        <v>60</v>
      </c>
      <c r="E9" s="26" t="s">
        <v>61</v>
      </c>
      <c r="F9" s="26" t="s">
        <v>62</v>
      </c>
    </row>
    <row r="10" spans="1:6" ht="15.75" customHeight="1" x14ac:dyDescent="0.25">
      <c r="A10" s="13" t="s">
        <v>29</v>
      </c>
      <c r="B10" s="10"/>
      <c r="C10" s="11"/>
      <c r="D10" s="11"/>
      <c r="E10" s="11"/>
      <c r="F10" s="11"/>
    </row>
    <row r="11" spans="1:6" ht="15.75" customHeight="1" x14ac:dyDescent="0.25">
      <c r="A11" s="13" t="s">
        <v>30</v>
      </c>
      <c r="B11" s="10"/>
      <c r="C11" s="11"/>
      <c r="D11" s="11"/>
      <c r="E11" s="11"/>
      <c r="F11" s="11"/>
    </row>
    <row r="12" spans="1:6" ht="25.5" x14ac:dyDescent="0.25">
      <c r="A12" s="20" t="s">
        <v>31</v>
      </c>
      <c r="B12" s="10"/>
      <c r="C12" s="11"/>
      <c r="D12" s="11"/>
      <c r="E12" s="11"/>
      <c r="F12" s="11"/>
    </row>
    <row r="13" spans="1:6" x14ac:dyDescent="0.25">
      <c r="A13" s="19" t="s">
        <v>32</v>
      </c>
      <c r="B13" s="10"/>
      <c r="C13" s="11"/>
      <c r="D13" s="11"/>
      <c r="E13" s="11"/>
      <c r="F13" s="11"/>
    </row>
    <row r="14" spans="1:6" x14ac:dyDescent="0.25">
      <c r="A14" s="13" t="s">
        <v>33</v>
      </c>
      <c r="B14" s="10"/>
      <c r="C14" s="11"/>
      <c r="D14" s="11"/>
      <c r="E14" s="11"/>
      <c r="F14" s="12"/>
    </row>
    <row r="15" spans="1:6" ht="25.5" x14ac:dyDescent="0.25">
      <c r="A15" s="21" t="s">
        <v>34</v>
      </c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31" t="s">
        <v>68</v>
      </c>
      <c r="B1" s="131"/>
      <c r="C1" s="131"/>
      <c r="D1" s="131"/>
      <c r="E1" s="131"/>
      <c r="F1" s="131"/>
      <c r="G1" s="131"/>
      <c r="H1" s="131"/>
      <c r="I1" s="131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31" t="s">
        <v>39</v>
      </c>
      <c r="B3" s="131"/>
      <c r="C3" s="131"/>
      <c r="D3" s="131"/>
      <c r="E3" s="131"/>
      <c r="F3" s="131"/>
      <c r="G3" s="131"/>
      <c r="H3" s="133"/>
      <c r="I3" s="133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31" t="s">
        <v>35</v>
      </c>
      <c r="B5" s="132"/>
      <c r="C5" s="132"/>
      <c r="D5" s="132"/>
      <c r="E5" s="132"/>
      <c r="F5" s="132"/>
      <c r="G5" s="132"/>
      <c r="H5" s="132"/>
      <c r="I5" s="132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72</v>
      </c>
      <c r="E7" s="25" t="s">
        <v>12</v>
      </c>
      <c r="F7" s="26" t="s">
        <v>13</v>
      </c>
      <c r="G7" s="26" t="s">
        <v>60</v>
      </c>
      <c r="H7" s="26" t="s">
        <v>61</v>
      </c>
      <c r="I7" s="26" t="s">
        <v>62</v>
      </c>
    </row>
    <row r="8" spans="1:9" ht="25.5" x14ac:dyDescent="0.25">
      <c r="A8" s="13">
        <v>8</v>
      </c>
      <c r="B8" s="13"/>
      <c r="C8" s="13"/>
      <c r="D8" s="13" t="s">
        <v>36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43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44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37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45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46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tabSelected="1" topLeftCell="A145" workbookViewId="0">
      <selection activeCell="J169" sqref="J16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31" t="s">
        <v>203</v>
      </c>
      <c r="B1" s="131"/>
      <c r="C1" s="131"/>
      <c r="D1" s="131"/>
      <c r="E1" s="131"/>
      <c r="F1" s="131"/>
      <c r="G1" s="131"/>
      <c r="H1" s="131"/>
      <c r="I1" s="131"/>
    </row>
    <row r="2" spans="1:9" ht="18" x14ac:dyDescent="0.25">
      <c r="A2" s="5"/>
      <c r="B2" s="5"/>
      <c r="C2" s="5" t="s">
        <v>194</v>
      </c>
      <c r="D2" s="5" t="s">
        <v>193</v>
      </c>
      <c r="E2" s="5"/>
      <c r="F2" s="5"/>
      <c r="G2" s="5"/>
      <c r="H2" s="6"/>
      <c r="I2" s="6"/>
    </row>
    <row r="3" spans="1:9" ht="18" customHeight="1" x14ac:dyDescent="0.25">
      <c r="A3" s="131" t="s">
        <v>38</v>
      </c>
      <c r="B3" s="132"/>
      <c r="C3" s="132"/>
      <c r="D3" s="132"/>
      <c r="E3" s="132"/>
      <c r="F3" s="132"/>
      <c r="G3" s="132"/>
      <c r="H3" s="132"/>
      <c r="I3" s="13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56" t="s">
        <v>40</v>
      </c>
      <c r="B5" s="157"/>
      <c r="C5" s="158"/>
      <c r="D5" s="25" t="s">
        <v>41</v>
      </c>
      <c r="E5" s="25" t="s">
        <v>12</v>
      </c>
      <c r="F5" s="26" t="s">
        <v>13</v>
      </c>
      <c r="G5" s="26" t="s">
        <v>88</v>
      </c>
      <c r="H5" s="26" t="s">
        <v>206</v>
      </c>
      <c r="I5" s="26" t="s">
        <v>205</v>
      </c>
    </row>
    <row r="6" spans="1:9" x14ac:dyDescent="0.25">
      <c r="A6" s="153" t="s">
        <v>84</v>
      </c>
      <c r="B6" s="154"/>
      <c r="C6" s="155"/>
      <c r="D6" s="35" t="s">
        <v>86</v>
      </c>
      <c r="E6" s="10"/>
      <c r="F6" s="11"/>
      <c r="G6" s="11"/>
      <c r="H6" s="11"/>
      <c r="I6" s="11"/>
    </row>
    <row r="7" spans="1:9" x14ac:dyDescent="0.25">
      <c r="A7" s="153" t="s">
        <v>110</v>
      </c>
      <c r="B7" s="154"/>
      <c r="C7" s="155"/>
      <c r="D7" s="35" t="s">
        <v>87</v>
      </c>
      <c r="E7" s="10">
        <v>9600</v>
      </c>
      <c r="F7" s="11"/>
      <c r="G7" s="11"/>
      <c r="H7" s="11"/>
      <c r="I7" s="11"/>
    </row>
    <row r="8" spans="1:9" x14ac:dyDescent="0.25">
      <c r="A8" s="159" t="s">
        <v>85</v>
      </c>
      <c r="B8" s="160"/>
      <c r="C8" s="161"/>
      <c r="D8" s="51" t="s">
        <v>20</v>
      </c>
      <c r="E8" s="10"/>
      <c r="F8" s="11"/>
      <c r="G8" s="11"/>
      <c r="H8" s="11"/>
      <c r="I8" s="12"/>
    </row>
    <row r="9" spans="1:9" x14ac:dyDescent="0.25">
      <c r="A9" s="162">
        <v>3</v>
      </c>
      <c r="B9" s="163"/>
      <c r="C9" s="164"/>
      <c r="D9" s="82" t="s">
        <v>24</v>
      </c>
      <c r="E9" s="52">
        <v>9600</v>
      </c>
      <c r="F9" s="41">
        <v>9600</v>
      </c>
      <c r="G9" s="115">
        <v>1274</v>
      </c>
      <c r="H9" s="115"/>
      <c r="I9" s="116">
        <v>956</v>
      </c>
    </row>
    <row r="10" spans="1:9" x14ac:dyDescent="0.25">
      <c r="A10" s="114">
        <v>31</v>
      </c>
      <c r="B10" s="77"/>
      <c r="C10" s="78"/>
      <c r="D10" s="82" t="s">
        <v>25</v>
      </c>
      <c r="E10" s="125">
        <v>9600</v>
      </c>
      <c r="F10" s="41">
        <v>9600</v>
      </c>
      <c r="G10" s="115">
        <v>1274</v>
      </c>
      <c r="H10" s="115"/>
      <c r="I10" s="116">
        <f>SUM(I11:I14)</f>
        <v>956</v>
      </c>
    </row>
    <row r="11" spans="1:9" x14ac:dyDescent="0.25">
      <c r="A11" s="76">
        <v>311</v>
      </c>
      <c r="B11" s="77"/>
      <c r="C11" s="78"/>
      <c r="D11" s="78" t="s">
        <v>91</v>
      </c>
      <c r="E11" s="10">
        <v>8240</v>
      </c>
      <c r="F11" s="11">
        <v>8240</v>
      </c>
      <c r="G11" s="11">
        <v>1094</v>
      </c>
      <c r="H11" s="11"/>
      <c r="I11" s="12"/>
    </row>
    <row r="12" spans="1:9" x14ac:dyDescent="0.25">
      <c r="A12" s="76">
        <v>3113</v>
      </c>
      <c r="B12" s="77"/>
      <c r="C12" s="78"/>
      <c r="D12" s="78" t="s">
        <v>89</v>
      </c>
      <c r="E12" s="10">
        <v>8240</v>
      </c>
      <c r="F12" s="11">
        <v>8240</v>
      </c>
      <c r="G12" s="11">
        <v>1094</v>
      </c>
      <c r="H12" s="11"/>
      <c r="I12" s="12">
        <v>821</v>
      </c>
    </row>
    <row r="13" spans="1:9" x14ac:dyDescent="0.25">
      <c r="A13" s="76">
        <v>313</v>
      </c>
      <c r="B13" s="77"/>
      <c r="C13" s="78"/>
      <c r="D13" s="78" t="s">
        <v>90</v>
      </c>
      <c r="E13" s="10"/>
      <c r="F13" s="11"/>
      <c r="G13" s="11"/>
      <c r="H13" s="11"/>
      <c r="I13" s="12"/>
    </row>
    <row r="14" spans="1:9" x14ac:dyDescent="0.25">
      <c r="A14" s="165">
        <v>3132</v>
      </c>
      <c r="B14" s="166"/>
      <c r="C14" s="167"/>
      <c r="D14" s="34"/>
      <c r="E14" s="10">
        <v>1360</v>
      </c>
      <c r="F14" s="11">
        <v>1360</v>
      </c>
      <c r="G14" s="11">
        <v>180</v>
      </c>
      <c r="H14" s="11"/>
      <c r="I14" s="12">
        <v>135</v>
      </c>
    </row>
    <row r="15" spans="1:9" x14ac:dyDescent="0.25">
      <c r="A15" s="79"/>
      <c r="B15" s="80"/>
      <c r="C15" s="81"/>
      <c r="D15" s="78"/>
      <c r="E15" s="10"/>
      <c r="F15" s="11"/>
      <c r="G15" s="11"/>
      <c r="H15" s="11"/>
      <c r="I15" s="12"/>
    </row>
    <row r="16" spans="1:9" x14ac:dyDescent="0.25">
      <c r="A16" s="79"/>
      <c r="B16" s="80"/>
      <c r="C16" s="81"/>
      <c r="D16" s="78"/>
      <c r="E16" s="10"/>
      <c r="F16" s="11"/>
      <c r="G16" s="11"/>
      <c r="H16" s="11"/>
      <c r="I16" s="12"/>
    </row>
    <row r="17" spans="1:9" ht="25.5" x14ac:dyDescent="0.25">
      <c r="A17" s="79" t="s">
        <v>92</v>
      </c>
      <c r="B17" s="80" t="s">
        <v>108</v>
      </c>
      <c r="C17" s="84"/>
      <c r="D17" s="82" t="s">
        <v>93</v>
      </c>
      <c r="E17" s="10">
        <v>3141.77</v>
      </c>
      <c r="F17" s="11"/>
      <c r="G17" s="11"/>
      <c r="H17" s="11"/>
      <c r="I17" s="12"/>
    </row>
    <row r="18" spans="1:9" x14ac:dyDescent="0.25">
      <c r="A18" s="104"/>
      <c r="B18" s="105"/>
      <c r="C18" s="84"/>
      <c r="D18" s="107"/>
      <c r="E18" s="10"/>
      <c r="F18" s="11"/>
      <c r="G18" s="11"/>
      <c r="H18" s="11"/>
      <c r="I18" s="12"/>
    </row>
    <row r="19" spans="1:9" x14ac:dyDescent="0.25">
      <c r="A19" s="104"/>
      <c r="B19" s="105"/>
      <c r="C19" s="84"/>
      <c r="D19" s="107"/>
      <c r="E19" s="10"/>
      <c r="F19" s="11"/>
      <c r="G19" s="11"/>
      <c r="H19" s="11"/>
      <c r="I19" s="12"/>
    </row>
    <row r="20" spans="1:9" x14ac:dyDescent="0.25">
      <c r="A20" s="79" t="s">
        <v>94</v>
      </c>
      <c r="B20" s="80">
        <v>11</v>
      </c>
      <c r="C20" s="81"/>
      <c r="D20" s="78" t="s">
        <v>20</v>
      </c>
      <c r="E20" s="10"/>
      <c r="F20" s="11"/>
      <c r="G20" s="11"/>
      <c r="H20" s="11"/>
      <c r="I20" s="12"/>
    </row>
    <row r="21" spans="1:9" s="92" customFormat="1" x14ac:dyDescent="0.25">
      <c r="A21" s="117">
        <v>3</v>
      </c>
      <c r="B21" s="86"/>
      <c r="C21" s="84"/>
      <c r="D21" s="107" t="s">
        <v>24</v>
      </c>
      <c r="E21" s="125">
        <v>2728</v>
      </c>
      <c r="F21" s="41">
        <v>2400</v>
      </c>
      <c r="G21" s="115">
        <v>318</v>
      </c>
      <c r="H21" s="115"/>
      <c r="I21" s="116">
        <f>I22+I29</f>
        <v>1183</v>
      </c>
    </row>
    <row r="22" spans="1:9" x14ac:dyDescent="0.25">
      <c r="A22" s="117">
        <v>31</v>
      </c>
      <c r="B22" s="80"/>
      <c r="C22" s="81"/>
      <c r="D22" s="78" t="s">
        <v>25</v>
      </c>
      <c r="E22" s="125">
        <v>2657</v>
      </c>
      <c r="F22" s="41">
        <v>2400</v>
      </c>
      <c r="G22" s="115">
        <v>318</v>
      </c>
      <c r="H22" s="115"/>
      <c r="I22" s="116">
        <v>1183</v>
      </c>
    </row>
    <row r="23" spans="1:9" s="92" customFormat="1" x14ac:dyDescent="0.25">
      <c r="A23" s="85">
        <v>311</v>
      </c>
      <c r="B23" s="86"/>
      <c r="C23" s="84"/>
      <c r="D23" s="107"/>
      <c r="E23" s="52">
        <v>2281</v>
      </c>
      <c r="F23" s="53">
        <v>2060</v>
      </c>
      <c r="G23" s="53"/>
      <c r="H23" s="53"/>
      <c r="I23" s="83">
        <v>629</v>
      </c>
    </row>
    <row r="24" spans="1:9" x14ac:dyDescent="0.25">
      <c r="A24" s="79">
        <v>3111</v>
      </c>
      <c r="B24" s="80"/>
      <c r="C24" s="81"/>
      <c r="D24" s="78" t="s">
        <v>115</v>
      </c>
      <c r="E24" s="10">
        <v>2281</v>
      </c>
      <c r="F24" s="11">
        <v>2060</v>
      </c>
      <c r="G24" s="11">
        <v>273</v>
      </c>
      <c r="H24" s="11"/>
      <c r="I24" s="12">
        <v>629</v>
      </c>
    </row>
    <row r="25" spans="1:9" s="92" customFormat="1" x14ac:dyDescent="0.25">
      <c r="A25" s="85">
        <v>312</v>
      </c>
      <c r="B25" s="86"/>
      <c r="C25" s="84"/>
      <c r="D25" s="107"/>
      <c r="E25" s="52">
        <v>50</v>
      </c>
      <c r="F25" s="53"/>
      <c r="G25" s="53"/>
      <c r="H25" s="53"/>
      <c r="I25" s="83">
        <v>450</v>
      </c>
    </row>
    <row r="26" spans="1:9" x14ac:dyDescent="0.25">
      <c r="A26" s="79">
        <v>3121</v>
      </c>
      <c r="B26" s="80"/>
      <c r="C26" s="81"/>
      <c r="D26" s="78" t="s">
        <v>95</v>
      </c>
      <c r="E26" s="10">
        <v>50</v>
      </c>
      <c r="F26" s="11"/>
      <c r="G26" s="11"/>
      <c r="H26" s="11"/>
      <c r="I26" s="12">
        <v>450</v>
      </c>
    </row>
    <row r="27" spans="1:9" s="92" customFormat="1" x14ac:dyDescent="0.25">
      <c r="A27" s="85">
        <v>313</v>
      </c>
      <c r="B27" s="86"/>
      <c r="C27" s="84"/>
      <c r="D27" s="107"/>
      <c r="E27" s="52">
        <v>376</v>
      </c>
      <c r="F27" s="53"/>
      <c r="G27" s="53"/>
      <c r="H27" s="53"/>
      <c r="I27" s="83">
        <v>104</v>
      </c>
    </row>
    <row r="28" spans="1:9" x14ac:dyDescent="0.25">
      <c r="A28" s="79">
        <v>3132</v>
      </c>
      <c r="B28" s="80"/>
      <c r="C28" s="81"/>
      <c r="D28" s="78" t="s">
        <v>96</v>
      </c>
      <c r="E28" s="10">
        <v>376</v>
      </c>
      <c r="F28" s="11">
        <v>340</v>
      </c>
      <c r="G28" s="11">
        <v>45</v>
      </c>
      <c r="H28" s="11"/>
      <c r="I28" s="12">
        <v>104</v>
      </c>
    </row>
    <row r="29" spans="1:9" s="92" customFormat="1" x14ac:dyDescent="0.25">
      <c r="A29" s="85">
        <v>321</v>
      </c>
      <c r="B29" s="86"/>
      <c r="C29" s="84"/>
      <c r="D29" s="107" t="s">
        <v>187</v>
      </c>
      <c r="E29" s="52">
        <v>21</v>
      </c>
      <c r="F29" s="53"/>
      <c r="G29" s="53"/>
      <c r="H29" s="53"/>
      <c r="I29" s="83">
        <f>I30</f>
        <v>0</v>
      </c>
    </row>
    <row r="30" spans="1:9" ht="14.25" customHeight="1" x14ac:dyDescent="0.25">
      <c r="A30" s="79">
        <v>3212</v>
      </c>
      <c r="B30" s="80"/>
      <c r="C30" s="81"/>
      <c r="D30" s="78" t="s">
        <v>188</v>
      </c>
      <c r="E30" s="10">
        <v>21</v>
      </c>
      <c r="F30" s="11"/>
      <c r="G30" s="11"/>
      <c r="H30" s="11"/>
      <c r="I30" s="12"/>
    </row>
    <row r="31" spans="1:9" ht="25.5" x14ac:dyDescent="0.25">
      <c r="A31" s="79" t="s">
        <v>97</v>
      </c>
      <c r="B31" s="80" t="s">
        <v>109</v>
      </c>
      <c r="C31" s="84"/>
      <c r="D31" s="82" t="s">
        <v>93</v>
      </c>
      <c r="E31" s="10">
        <v>41652</v>
      </c>
      <c r="F31" s="11"/>
      <c r="G31" s="11"/>
      <c r="H31" s="11"/>
      <c r="I31" s="12"/>
    </row>
    <row r="32" spans="1:9" x14ac:dyDescent="0.25">
      <c r="A32" s="79" t="s">
        <v>18</v>
      </c>
      <c r="B32" s="80">
        <v>51</v>
      </c>
      <c r="C32" s="81"/>
      <c r="D32" s="78" t="s">
        <v>73</v>
      </c>
      <c r="E32" s="10"/>
      <c r="F32" s="11"/>
      <c r="G32" s="11"/>
      <c r="H32" s="11"/>
      <c r="I32" s="12"/>
    </row>
    <row r="33" spans="1:9" x14ac:dyDescent="0.25">
      <c r="A33" s="85">
        <v>3</v>
      </c>
      <c r="B33" s="86"/>
      <c r="C33" s="81"/>
      <c r="D33" s="82" t="s">
        <v>24</v>
      </c>
      <c r="E33" s="52">
        <v>42413</v>
      </c>
      <c r="F33" s="53">
        <v>44000</v>
      </c>
      <c r="G33" s="115">
        <v>5840</v>
      </c>
      <c r="H33" s="115"/>
      <c r="I33" s="116">
        <f>I34+I41</f>
        <v>7136</v>
      </c>
    </row>
    <row r="34" spans="1:9" x14ac:dyDescent="0.25">
      <c r="A34" s="117">
        <v>31</v>
      </c>
      <c r="B34" s="118"/>
      <c r="C34" s="81"/>
      <c r="D34" s="82" t="s">
        <v>25</v>
      </c>
      <c r="E34" s="125">
        <v>42090</v>
      </c>
      <c r="F34" s="41">
        <v>44000</v>
      </c>
      <c r="G34" s="115">
        <v>5840</v>
      </c>
      <c r="H34" s="115"/>
      <c r="I34" s="116">
        <f>SUM(I35:I40)</f>
        <v>7136</v>
      </c>
    </row>
    <row r="35" spans="1:9" x14ac:dyDescent="0.25">
      <c r="A35" s="85">
        <v>311</v>
      </c>
      <c r="B35" s="80"/>
      <c r="C35" s="81"/>
      <c r="D35" s="82" t="s">
        <v>98</v>
      </c>
      <c r="E35" s="52">
        <v>35743</v>
      </c>
      <c r="F35" s="53">
        <v>37768</v>
      </c>
      <c r="G35" s="53">
        <v>5013</v>
      </c>
      <c r="H35" s="53"/>
      <c r="I35" s="83"/>
    </row>
    <row r="36" spans="1:9" x14ac:dyDescent="0.25">
      <c r="A36" s="79">
        <v>3111</v>
      </c>
      <c r="B36" s="80"/>
      <c r="C36" s="81"/>
      <c r="D36" s="78" t="s">
        <v>99</v>
      </c>
      <c r="E36" s="10">
        <v>35743</v>
      </c>
      <c r="F36" s="11">
        <v>37768</v>
      </c>
      <c r="G36" s="11">
        <v>5013</v>
      </c>
      <c r="H36" s="11"/>
      <c r="I36" s="12">
        <v>5662</v>
      </c>
    </row>
    <row r="37" spans="1:9" s="92" customFormat="1" x14ac:dyDescent="0.25">
      <c r="A37" s="85">
        <v>312</v>
      </c>
      <c r="B37" s="86"/>
      <c r="C37" s="84"/>
      <c r="D37" s="107" t="s">
        <v>95</v>
      </c>
      <c r="E37" s="52">
        <v>450</v>
      </c>
      <c r="F37" s="53"/>
      <c r="G37" s="53"/>
      <c r="H37" s="53"/>
      <c r="I37" s="83"/>
    </row>
    <row r="38" spans="1:9" x14ac:dyDescent="0.25">
      <c r="A38" s="79">
        <v>3121</v>
      </c>
      <c r="B38" s="80"/>
      <c r="C38" s="81"/>
      <c r="D38" s="78" t="s">
        <v>95</v>
      </c>
      <c r="E38" s="10">
        <v>450</v>
      </c>
      <c r="F38" s="11"/>
      <c r="G38" s="11"/>
      <c r="H38" s="11"/>
      <c r="I38" s="12">
        <v>540</v>
      </c>
    </row>
    <row r="39" spans="1:9" s="92" customFormat="1" x14ac:dyDescent="0.25">
      <c r="A39" s="85">
        <v>313</v>
      </c>
      <c r="B39" s="86"/>
      <c r="C39" s="84"/>
      <c r="D39" s="107" t="s">
        <v>100</v>
      </c>
      <c r="E39" s="52">
        <v>5897</v>
      </c>
      <c r="F39" s="53">
        <v>6232</v>
      </c>
      <c r="G39" s="53">
        <v>827</v>
      </c>
      <c r="H39" s="53"/>
      <c r="I39" s="83">
        <v>934</v>
      </c>
    </row>
    <row r="40" spans="1:9" x14ac:dyDescent="0.25">
      <c r="A40" s="79">
        <v>3132</v>
      </c>
      <c r="B40" s="80"/>
      <c r="C40" s="81"/>
      <c r="D40" s="78" t="s">
        <v>101</v>
      </c>
      <c r="E40" s="10">
        <v>5897</v>
      </c>
      <c r="F40" s="11">
        <v>6232</v>
      </c>
      <c r="G40" s="11">
        <v>827</v>
      </c>
      <c r="H40" s="11"/>
      <c r="I40" s="12"/>
    </row>
    <row r="41" spans="1:9" s="92" customFormat="1" x14ac:dyDescent="0.25">
      <c r="A41" s="85">
        <v>321</v>
      </c>
      <c r="B41" s="86"/>
      <c r="C41" s="84"/>
      <c r="D41" s="107" t="s">
        <v>133</v>
      </c>
      <c r="E41" s="52">
        <v>323</v>
      </c>
      <c r="F41" s="53"/>
      <c r="G41" s="53"/>
      <c r="H41" s="53"/>
      <c r="I41" s="83">
        <f>I42</f>
        <v>0</v>
      </c>
    </row>
    <row r="42" spans="1:9" x14ac:dyDescent="0.25">
      <c r="A42" s="104">
        <v>3212</v>
      </c>
      <c r="B42" s="105"/>
      <c r="C42" s="106"/>
      <c r="D42" s="103" t="s">
        <v>174</v>
      </c>
      <c r="E42" s="10">
        <v>323</v>
      </c>
      <c r="F42" s="11"/>
      <c r="G42" s="11"/>
      <c r="H42" s="11"/>
      <c r="I42" s="12"/>
    </row>
    <row r="43" spans="1:9" x14ac:dyDescent="0.25">
      <c r="A43" s="104"/>
      <c r="B43" s="105"/>
      <c r="C43" s="106"/>
      <c r="D43" s="103"/>
      <c r="E43" s="10"/>
      <c r="F43" s="11"/>
      <c r="G43" s="11"/>
      <c r="H43" s="11"/>
      <c r="I43" s="12"/>
    </row>
    <row r="44" spans="1:9" x14ac:dyDescent="0.25">
      <c r="A44" s="79">
        <v>321</v>
      </c>
      <c r="B44" s="80"/>
      <c r="C44" s="81"/>
      <c r="D44" s="78"/>
      <c r="E44" s="10"/>
      <c r="F44" s="11"/>
      <c r="G44" s="11"/>
      <c r="H44" s="11"/>
      <c r="I44" s="12"/>
    </row>
    <row r="45" spans="1:9" x14ac:dyDescent="0.25">
      <c r="A45" s="85" t="s">
        <v>97</v>
      </c>
      <c r="B45" s="80"/>
      <c r="C45" s="84">
        <v>101314</v>
      </c>
      <c r="D45" s="82" t="s">
        <v>46</v>
      </c>
      <c r="E45" s="10"/>
      <c r="F45" s="11"/>
      <c r="G45" s="11"/>
      <c r="H45" s="11"/>
      <c r="I45" s="12"/>
    </row>
    <row r="46" spans="1:9" x14ac:dyDescent="0.25">
      <c r="A46" s="79" t="s">
        <v>18</v>
      </c>
      <c r="B46" s="80">
        <v>31</v>
      </c>
      <c r="C46" s="81"/>
      <c r="D46" s="78"/>
      <c r="E46" s="10"/>
      <c r="F46" s="11"/>
      <c r="G46" s="11"/>
      <c r="H46" s="11"/>
      <c r="I46" s="12"/>
    </row>
    <row r="47" spans="1:9" x14ac:dyDescent="0.25">
      <c r="A47" s="117">
        <v>3</v>
      </c>
      <c r="B47" s="80"/>
      <c r="C47" s="81"/>
      <c r="D47" s="82" t="s">
        <v>24</v>
      </c>
      <c r="E47" s="10">
        <v>0</v>
      </c>
      <c r="F47" s="41">
        <v>16000</v>
      </c>
      <c r="G47" s="115">
        <v>2124</v>
      </c>
      <c r="H47" s="115"/>
      <c r="I47" s="116">
        <f>I48</f>
        <v>2126</v>
      </c>
    </row>
    <row r="48" spans="1:9" x14ac:dyDescent="0.25">
      <c r="A48" s="117">
        <v>32</v>
      </c>
      <c r="B48" s="80"/>
      <c r="C48" s="119"/>
      <c r="D48" s="82" t="s">
        <v>42</v>
      </c>
      <c r="E48" s="10"/>
      <c r="F48" s="41">
        <v>16000</v>
      </c>
      <c r="G48" s="115">
        <v>2124</v>
      </c>
      <c r="H48" s="115"/>
      <c r="I48" s="116">
        <v>2126</v>
      </c>
    </row>
    <row r="49" spans="1:9" x14ac:dyDescent="0.25">
      <c r="A49" s="79">
        <v>3225</v>
      </c>
      <c r="B49" s="80"/>
      <c r="C49" s="81"/>
      <c r="D49" s="78" t="s">
        <v>102</v>
      </c>
      <c r="E49" s="10"/>
      <c r="F49" s="11">
        <v>16000</v>
      </c>
      <c r="G49" s="11">
        <v>2124</v>
      </c>
      <c r="H49" s="11"/>
      <c r="I49" s="12">
        <v>1626</v>
      </c>
    </row>
    <row r="50" spans="1:9" x14ac:dyDescent="0.25">
      <c r="A50" s="79">
        <v>3221</v>
      </c>
      <c r="B50" s="80"/>
      <c r="C50" s="81"/>
      <c r="D50" s="78" t="s">
        <v>209</v>
      </c>
      <c r="E50" s="10"/>
      <c r="F50" s="11"/>
      <c r="G50" s="11"/>
      <c r="H50" s="11"/>
      <c r="I50" s="12">
        <v>500</v>
      </c>
    </row>
    <row r="51" spans="1:9" x14ac:dyDescent="0.25">
      <c r="A51" s="85" t="s">
        <v>97</v>
      </c>
      <c r="B51" s="80"/>
      <c r="C51" s="84">
        <v>101314</v>
      </c>
      <c r="D51" s="82" t="s">
        <v>103</v>
      </c>
      <c r="E51" s="10"/>
      <c r="F51" s="11"/>
      <c r="G51" s="11"/>
      <c r="H51" s="11"/>
      <c r="I51" s="12"/>
    </row>
    <row r="52" spans="1:9" x14ac:dyDescent="0.25">
      <c r="A52" s="79" t="s">
        <v>18</v>
      </c>
      <c r="B52" s="80">
        <v>61</v>
      </c>
      <c r="C52" s="81"/>
      <c r="D52" s="78"/>
      <c r="E52" s="10"/>
      <c r="F52" s="11"/>
      <c r="G52" s="11"/>
      <c r="H52" s="11"/>
      <c r="I52" s="12"/>
    </row>
    <row r="53" spans="1:9" x14ac:dyDescent="0.25">
      <c r="A53" s="117">
        <v>3</v>
      </c>
      <c r="B53" s="118"/>
      <c r="C53" s="81"/>
      <c r="D53" s="82" t="s">
        <v>24</v>
      </c>
      <c r="E53" s="126">
        <v>5000</v>
      </c>
      <c r="F53" s="53">
        <v>5000</v>
      </c>
      <c r="G53" s="115">
        <v>664</v>
      </c>
      <c r="H53" s="115"/>
      <c r="I53" s="116">
        <f>I54</f>
        <v>664</v>
      </c>
    </row>
    <row r="54" spans="1:9" x14ac:dyDescent="0.25">
      <c r="A54" s="117">
        <v>32</v>
      </c>
      <c r="B54" s="80"/>
      <c r="C54" s="81"/>
      <c r="D54" s="82" t="s">
        <v>42</v>
      </c>
      <c r="E54" s="10">
        <v>5000</v>
      </c>
      <c r="F54" s="53">
        <v>5000</v>
      </c>
      <c r="G54" s="115">
        <v>664</v>
      </c>
      <c r="H54" s="115"/>
      <c r="I54" s="116">
        <v>664</v>
      </c>
    </row>
    <row r="55" spans="1:9" x14ac:dyDescent="0.25">
      <c r="A55" s="79">
        <v>3225</v>
      </c>
      <c r="B55" s="80"/>
      <c r="C55" s="81"/>
      <c r="D55" s="78" t="s">
        <v>102</v>
      </c>
      <c r="E55" s="10">
        <v>5000</v>
      </c>
      <c r="F55" s="11">
        <v>5000</v>
      </c>
      <c r="G55" s="11">
        <v>664</v>
      </c>
      <c r="H55" s="11"/>
      <c r="I55" s="12">
        <v>332</v>
      </c>
    </row>
    <row r="56" spans="1:9" x14ac:dyDescent="0.25">
      <c r="A56" s="79"/>
      <c r="B56" s="80"/>
      <c r="C56" s="81"/>
      <c r="D56" s="78" t="s">
        <v>210</v>
      </c>
      <c r="E56" s="10"/>
      <c r="F56" s="11"/>
      <c r="G56" s="11"/>
      <c r="H56" s="11"/>
      <c r="I56" s="12">
        <v>332</v>
      </c>
    </row>
    <row r="57" spans="1:9" ht="38.25" x14ac:dyDescent="0.25">
      <c r="A57" s="79" t="s">
        <v>106</v>
      </c>
      <c r="B57" s="80" t="s">
        <v>111</v>
      </c>
      <c r="C57" s="81"/>
      <c r="D57" s="91" t="s">
        <v>104</v>
      </c>
      <c r="E57" s="10"/>
      <c r="F57" s="11"/>
      <c r="G57" s="11"/>
      <c r="H57" s="11"/>
      <c r="I57" s="12"/>
    </row>
    <row r="58" spans="1:9" x14ac:dyDescent="0.25">
      <c r="A58" s="79" t="s">
        <v>18</v>
      </c>
      <c r="B58" s="80">
        <v>51</v>
      </c>
      <c r="C58" s="81"/>
      <c r="D58" s="78"/>
      <c r="E58" s="10"/>
      <c r="F58" s="11"/>
      <c r="G58" s="11"/>
      <c r="H58" s="11"/>
      <c r="I58" s="12"/>
    </row>
    <row r="59" spans="1:9" x14ac:dyDescent="0.25">
      <c r="A59" s="117">
        <v>3</v>
      </c>
      <c r="B59" s="80"/>
      <c r="C59" s="81"/>
      <c r="D59" s="91" t="s">
        <v>24</v>
      </c>
      <c r="E59" s="52">
        <v>21758</v>
      </c>
      <c r="F59" s="53">
        <v>15000</v>
      </c>
      <c r="G59" s="115">
        <v>1991</v>
      </c>
      <c r="H59" s="115"/>
      <c r="I59" s="116">
        <f>I60</f>
        <v>426</v>
      </c>
    </row>
    <row r="60" spans="1:9" x14ac:dyDescent="0.25">
      <c r="A60" s="117">
        <v>32</v>
      </c>
      <c r="B60" s="80"/>
      <c r="C60" s="81"/>
      <c r="D60" s="91" t="s">
        <v>42</v>
      </c>
      <c r="E60" s="52">
        <v>21758</v>
      </c>
      <c r="F60" s="53">
        <v>15000</v>
      </c>
      <c r="G60" s="115">
        <v>1991</v>
      </c>
      <c r="H60" s="115"/>
      <c r="I60" s="116">
        <f>I61</f>
        <v>426</v>
      </c>
    </row>
    <row r="61" spans="1:9" x14ac:dyDescent="0.25">
      <c r="A61" s="79">
        <v>3222</v>
      </c>
      <c r="B61" s="80"/>
      <c r="C61" s="81"/>
      <c r="D61" s="78" t="s">
        <v>105</v>
      </c>
      <c r="E61" s="10">
        <v>21758</v>
      </c>
      <c r="F61" s="11">
        <v>15000</v>
      </c>
      <c r="G61" s="11">
        <v>1991</v>
      </c>
      <c r="H61" s="11"/>
      <c r="I61" s="12">
        <v>426</v>
      </c>
    </row>
    <row r="62" spans="1:9" x14ac:dyDescent="0.25">
      <c r="A62" s="88"/>
      <c r="B62" s="89"/>
      <c r="C62" s="90"/>
      <c r="D62" s="87"/>
      <c r="E62" s="10"/>
      <c r="F62" s="11"/>
      <c r="G62" s="11"/>
      <c r="H62" s="11"/>
      <c r="I62" s="12"/>
    </row>
    <row r="63" spans="1:9" s="92" customFormat="1" x14ac:dyDescent="0.25">
      <c r="A63" s="85" t="s">
        <v>107</v>
      </c>
      <c r="B63" s="86"/>
      <c r="C63" s="84"/>
      <c r="D63" s="91" t="s">
        <v>125</v>
      </c>
      <c r="E63" s="52">
        <v>134693</v>
      </c>
      <c r="F63" s="53"/>
      <c r="G63" s="53"/>
      <c r="H63" s="53"/>
      <c r="I63" s="83"/>
    </row>
    <row r="64" spans="1:9" x14ac:dyDescent="0.25">
      <c r="A64" s="88" t="s">
        <v>18</v>
      </c>
      <c r="B64" s="89"/>
      <c r="C64" s="90">
        <v>43</v>
      </c>
      <c r="D64" s="87"/>
      <c r="E64" s="10"/>
      <c r="F64" s="11"/>
      <c r="G64" s="11"/>
      <c r="H64" s="11"/>
      <c r="I64" s="12"/>
    </row>
    <row r="65" spans="1:9" s="92" customFormat="1" x14ac:dyDescent="0.25">
      <c r="A65" s="117">
        <v>3</v>
      </c>
      <c r="B65" s="86"/>
      <c r="C65" s="84"/>
      <c r="D65" s="91" t="s">
        <v>24</v>
      </c>
      <c r="E65" s="52">
        <v>134693</v>
      </c>
      <c r="F65" s="53">
        <v>178000</v>
      </c>
      <c r="G65" s="115">
        <v>23625</v>
      </c>
      <c r="H65" s="115"/>
      <c r="I65" s="116">
        <f>I66</f>
        <v>4500</v>
      </c>
    </row>
    <row r="66" spans="1:9" s="92" customFormat="1" x14ac:dyDescent="0.25">
      <c r="A66" s="117">
        <v>32</v>
      </c>
      <c r="B66" s="86"/>
      <c r="C66" s="84"/>
      <c r="D66" s="91" t="s">
        <v>42</v>
      </c>
      <c r="E66" s="52"/>
      <c r="F66" s="53"/>
      <c r="G66" s="115">
        <v>23625</v>
      </c>
      <c r="H66" s="115"/>
      <c r="I66" s="116">
        <f>I67</f>
        <v>4500</v>
      </c>
    </row>
    <row r="67" spans="1:9" s="92" customFormat="1" x14ac:dyDescent="0.25">
      <c r="A67" s="85">
        <v>322</v>
      </c>
      <c r="B67" s="86"/>
      <c r="C67" s="84"/>
      <c r="D67" s="97"/>
      <c r="E67" s="52">
        <v>134693</v>
      </c>
      <c r="F67" s="53">
        <v>178000</v>
      </c>
      <c r="G67" s="53">
        <v>23625</v>
      </c>
      <c r="H67" s="53"/>
      <c r="I67" s="83">
        <f>SUM(I68:I70)</f>
        <v>4500</v>
      </c>
    </row>
    <row r="68" spans="1:9" x14ac:dyDescent="0.25">
      <c r="A68" s="88">
        <v>3221</v>
      </c>
      <c r="B68" s="89"/>
      <c r="C68" s="90"/>
      <c r="D68" s="87" t="s">
        <v>112</v>
      </c>
      <c r="E68" s="10"/>
      <c r="F68" s="11">
        <v>3000</v>
      </c>
      <c r="G68" s="11">
        <v>398</v>
      </c>
      <c r="H68" s="11"/>
      <c r="I68" s="12">
        <v>3836</v>
      </c>
    </row>
    <row r="69" spans="1:9" x14ac:dyDescent="0.25">
      <c r="A69" s="88">
        <v>3222</v>
      </c>
      <c r="B69" s="89"/>
      <c r="C69" s="90"/>
      <c r="D69" s="87" t="s">
        <v>126</v>
      </c>
      <c r="E69" s="10">
        <v>120350</v>
      </c>
      <c r="F69" s="11">
        <v>170000</v>
      </c>
      <c r="G69" s="11">
        <v>22563</v>
      </c>
      <c r="H69" s="11"/>
      <c r="I69" s="12"/>
    </row>
    <row r="70" spans="1:9" x14ac:dyDescent="0.25">
      <c r="A70" s="88">
        <v>3225</v>
      </c>
      <c r="B70" s="89"/>
      <c r="C70" s="90"/>
      <c r="D70" s="87" t="s">
        <v>102</v>
      </c>
      <c r="E70" s="10">
        <v>13449</v>
      </c>
      <c r="F70" s="11">
        <v>5000</v>
      </c>
      <c r="G70" s="11">
        <v>664</v>
      </c>
      <c r="H70" s="11"/>
      <c r="I70" s="12">
        <v>664</v>
      </c>
    </row>
    <row r="71" spans="1:9" x14ac:dyDescent="0.25">
      <c r="A71" s="94"/>
      <c r="B71" s="95"/>
      <c r="C71" s="96"/>
      <c r="D71" s="93"/>
      <c r="E71" s="10"/>
      <c r="F71" s="11"/>
      <c r="G71" s="11"/>
      <c r="H71" s="11"/>
      <c r="I71" s="12"/>
    </row>
    <row r="72" spans="1:9" s="92" customFormat="1" x14ac:dyDescent="0.25">
      <c r="A72" s="85" t="s">
        <v>107</v>
      </c>
      <c r="B72" s="86">
        <v>11311</v>
      </c>
      <c r="C72" s="84"/>
      <c r="D72" s="91" t="s">
        <v>113</v>
      </c>
      <c r="E72" s="52"/>
      <c r="F72" s="53"/>
      <c r="G72" s="53"/>
      <c r="H72" s="53"/>
      <c r="I72" s="83"/>
    </row>
    <row r="73" spans="1:9" s="92" customFormat="1" x14ac:dyDescent="0.25">
      <c r="A73" s="85" t="s">
        <v>18</v>
      </c>
      <c r="B73" s="86">
        <v>44</v>
      </c>
      <c r="C73" s="84"/>
      <c r="D73" s="97"/>
      <c r="E73" s="52"/>
      <c r="F73" s="53"/>
      <c r="G73" s="53"/>
      <c r="H73" s="53"/>
      <c r="I73" s="83"/>
    </row>
    <row r="74" spans="1:9" s="92" customFormat="1" x14ac:dyDescent="0.25">
      <c r="A74" s="117">
        <v>3</v>
      </c>
      <c r="B74" s="86"/>
      <c r="C74" s="84"/>
      <c r="D74" s="91" t="s">
        <v>42</v>
      </c>
      <c r="E74" s="52">
        <v>1000</v>
      </c>
      <c r="F74" s="53">
        <v>1000</v>
      </c>
      <c r="G74" s="115">
        <v>133</v>
      </c>
      <c r="H74" s="115"/>
      <c r="I74" s="116"/>
    </row>
    <row r="75" spans="1:9" s="92" customFormat="1" x14ac:dyDescent="0.25">
      <c r="A75" s="117">
        <v>32</v>
      </c>
      <c r="B75" s="86"/>
      <c r="C75" s="84"/>
      <c r="D75" s="91" t="s">
        <v>42</v>
      </c>
      <c r="E75" s="52">
        <v>1000</v>
      </c>
      <c r="F75" s="53">
        <v>1000</v>
      </c>
      <c r="G75" s="115">
        <v>133</v>
      </c>
      <c r="H75" s="115"/>
      <c r="I75" s="116"/>
    </row>
    <row r="76" spans="1:9" x14ac:dyDescent="0.25">
      <c r="A76" s="88">
        <v>3221</v>
      </c>
      <c r="B76" s="89"/>
      <c r="C76" s="90"/>
      <c r="D76" s="87" t="s">
        <v>114</v>
      </c>
      <c r="E76" s="10">
        <v>1000</v>
      </c>
      <c r="F76" s="11">
        <v>1000</v>
      </c>
      <c r="G76" s="11">
        <v>133</v>
      </c>
      <c r="H76" s="11"/>
      <c r="I76" s="12">
        <v>0</v>
      </c>
    </row>
    <row r="77" spans="1:9" x14ac:dyDescent="0.25">
      <c r="A77" s="88"/>
      <c r="B77" s="89"/>
      <c r="C77" s="90"/>
      <c r="D77" s="87"/>
      <c r="E77" s="10"/>
      <c r="F77" s="11"/>
      <c r="G77" s="11"/>
      <c r="H77" s="11"/>
      <c r="I77" s="12"/>
    </row>
    <row r="78" spans="1:9" x14ac:dyDescent="0.25">
      <c r="A78" s="94"/>
      <c r="B78" s="95"/>
      <c r="C78" s="96"/>
      <c r="D78" s="93"/>
      <c r="E78" s="10"/>
      <c r="F78" s="11"/>
      <c r="G78" s="11"/>
      <c r="H78" s="11"/>
      <c r="I78" s="12"/>
    </row>
    <row r="79" spans="1:9" x14ac:dyDescent="0.25">
      <c r="A79" s="94"/>
      <c r="B79" s="95"/>
      <c r="C79" s="96"/>
      <c r="D79" s="93"/>
      <c r="E79" s="10"/>
      <c r="F79" s="11"/>
      <c r="G79" s="11"/>
      <c r="H79" s="11"/>
      <c r="I79" s="12"/>
    </row>
    <row r="80" spans="1:9" s="92" customFormat="1" ht="25.5" x14ac:dyDescent="0.25">
      <c r="A80" s="85" t="s">
        <v>97</v>
      </c>
      <c r="B80" s="86"/>
      <c r="C80" s="84" t="s">
        <v>116</v>
      </c>
      <c r="D80" s="97" t="s">
        <v>117</v>
      </c>
      <c r="E80" s="52">
        <v>4613.33</v>
      </c>
      <c r="F80" s="53">
        <v>0</v>
      </c>
      <c r="G80" s="53">
        <v>0</v>
      </c>
      <c r="H80" s="53">
        <v>0</v>
      </c>
      <c r="I80" s="83">
        <v>0</v>
      </c>
    </row>
    <row r="81" spans="1:9" s="92" customFormat="1" x14ac:dyDescent="0.25">
      <c r="A81" s="85" t="s">
        <v>18</v>
      </c>
      <c r="B81" s="86"/>
      <c r="C81" s="84">
        <v>51</v>
      </c>
      <c r="D81" s="97"/>
      <c r="E81" s="52"/>
      <c r="F81" s="53"/>
      <c r="G81" s="53"/>
      <c r="H81" s="53"/>
      <c r="I81" s="83"/>
    </row>
    <row r="82" spans="1:9" s="92" customFormat="1" x14ac:dyDescent="0.25">
      <c r="A82" s="117"/>
      <c r="B82" s="120">
        <v>3</v>
      </c>
      <c r="C82" s="84"/>
      <c r="D82" s="97" t="s">
        <v>24</v>
      </c>
      <c r="E82" s="52">
        <v>4613</v>
      </c>
      <c r="F82" s="53"/>
      <c r="G82" s="53"/>
      <c r="H82" s="53"/>
      <c r="I82" s="83"/>
    </row>
    <row r="83" spans="1:9" s="92" customFormat="1" x14ac:dyDescent="0.25">
      <c r="A83" s="85"/>
      <c r="B83" s="120">
        <v>32</v>
      </c>
      <c r="C83" s="84"/>
      <c r="D83" s="97" t="s">
        <v>42</v>
      </c>
      <c r="E83" s="52">
        <v>4613</v>
      </c>
      <c r="F83" s="53"/>
      <c r="G83" s="53"/>
      <c r="H83" s="53"/>
      <c r="I83" s="83"/>
    </row>
    <row r="84" spans="1:9" x14ac:dyDescent="0.25">
      <c r="A84" s="88"/>
      <c r="B84" s="89">
        <v>3222</v>
      </c>
      <c r="C84" s="90"/>
      <c r="D84" s="87" t="s">
        <v>118</v>
      </c>
      <c r="E84" s="10">
        <v>4613</v>
      </c>
      <c r="F84" s="11"/>
      <c r="G84" s="11"/>
      <c r="H84" s="11"/>
      <c r="I84" s="12"/>
    </row>
    <row r="85" spans="1:9" x14ac:dyDescent="0.25">
      <c r="A85" s="88"/>
      <c r="B85" s="89"/>
      <c r="C85" s="90"/>
      <c r="D85" s="87"/>
      <c r="E85" s="10"/>
      <c r="F85" s="11"/>
      <c r="G85" s="11"/>
      <c r="H85" s="11"/>
      <c r="I85" s="12">
        <v>0</v>
      </c>
    </row>
    <row r="86" spans="1:9" s="92" customFormat="1" ht="25.5" x14ac:dyDescent="0.25">
      <c r="A86" s="85" t="s">
        <v>97</v>
      </c>
      <c r="B86" s="86" t="s">
        <v>119</v>
      </c>
      <c r="C86" s="84"/>
      <c r="D86" s="97" t="s">
        <v>120</v>
      </c>
      <c r="E86" s="52">
        <v>7172</v>
      </c>
      <c r="F86" s="53"/>
      <c r="G86" s="53"/>
      <c r="H86" s="53"/>
      <c r="I86" s="83"/>
    </row>
    <row r="87" spans="1:9" x14ac:dyDescent="0.25">
      <c r="A87" s="88" t="s">
        <v>94</v>
      </c>
      <c r="B87" s="89">
        <v>44</v>
      </c>
      <c r="C87" s="90"/>
      <c r="D87" s="87"/>
      <c r="E87" s="10"/>
      <c r="F87" s="11"/>
      <c r="G87" s="11"/>
      <c r="H87" s="11"/>
      <c r="I87" s="12"/>
    </row>
    <row r="88" spans="1:9" s="92" customFormat="1" x14ac:dyDescent="0.25">
      <c r="A88" s="85"/>
      <c r="B88" s="86">
        <v>3</v>
      </c>
      <c r="C88" s="84"/>
      <c r="D88" s="97" t="s">
        <v>24</v>
      </c>
      <c r="E88" s="52">
        <v>7172</v>
      </c>
      <c r="F88" s="53"/>
      <c r="G88" s="53"/>
      <c r="H88" s="53"/>
      <c r="I88" s="83"/>
    </row>
    <row r="89" spans="1:9" s="92" customFormat="1" x14ac:dyDescent="0.25">
      <c r="A89" s="85"/>
      <c r="B89" s="86">
        <v>32</v>
      </c>
      <c r="C89" s="84"/>
      <c r="D89" s="97" t="s">
        <v>42</v>
      </c>
      <c r="E89" s="52">
        <v>7172</v>
      </c>
      <c r="F89" s="53"/>
      <c r="G89" s="53"/>
      <c r="H89" s="53"/>
      <c r="I89" s="83"/>
    </row>
    <row r="90" spans="1:9" x14ac:dyDescent="0.25">
      <c r="A90" s="88"/>
      <c r="B90" s="89">
        <v>323</v>
      </c>
      <c r="C90" s="90"/>
      <c r="D90" s="87" t="s">
        <v>121</v>
      </c>
      <c r="E90" s="10">
        <v>7172</v>
      </c>
      <c r="F90" s="11"/>
      <c r="G90" s="11"/>
      <c r="H90" s="11"/>
      <c r="I90" s="12">
        <v>0</v>
      </c>
    </row>
    <row r="91" spans="1:9" x14ac:dyDescent="0.25">
      <c r="A91" s="88"/>
      <c r="B91" s="89"/>
      <c r="C91" s="90"/>
      <c r="D91" s="87"/>
      <c r="E91" s="10"/>
      <c r="F91" s="11"/>
      <c r="G91" s="11"/>
      <c r="H91" s="11"/>
      <c r="I91" s="12"/>
    </row>
    <row r="92" spans="1:9" s="92" customFormat="1" x14ac:dyDescent="0.25">
      <c r="A92" s="85" t="s">
        <v>97</v>
      </c>
      <c r="B92" s="86"/>
      <c r="C92" s="84" t="s">
        <v>123</v>
      </c>
      <c r="D92" s="97" t="s">
        <v>122</v>
      </c>
      <c r="E92" s="52">
        <v>180168</v>
      </c>
      <c r="F92" s="53"/>
      <c r="G92" s="53"/>
      <c r="H92" s="53"/>
      <c r="I92" s="83"/>
    </row>
    <row r="93" spans="1:9" x14ac:dyDescent="0.25">
      <c r="A93" s="88" t="s">
        <v>18</v>
      </c>
      <c r="B93" s="89">
        <v>51</v>
      </c>
      <c r="C93" s="90"/>
      <c r="D93" s="87"/>
      <c r="E93" s="10"/>
      <c r="F93" s="11"/>
      <c r="G93" s="11"/>
      <c r="H93" s="11"/>
      <c r="I93" s="12"/>
    </row>
    <row r="94" spans="1:9" s="92" customFormat="1" x14ac:dyDescent="0.25">
      <c r="A94" s="117">
        <v>3</v>
      </c>
      <c r="B94" s="86"/>
      <c r="C94" s="84"/>
      <c r="D94" s="97" t="s">
        <v>24</v>
      </c>
      <c r="E94" s="52">
        <v>0</v>
      </c>
      <c r="F94" s="53">
        <v>180000</v>
      </c>
      <c r="G94" s="53"/>
      <c r="H94" s="53"/>
      <c r="I94" s="83"/>
    </row>
    <row r="95" spans="1:9" s="92" customFormat="1" x14ac:dyDescent="0.25">
      <c r="A95" s="117">
        <v>32</v>
      </c>
      <c r="B95" s="86"/>
      <c r="C95" s="84"/>
      <c r="D95" s="97" t="s">
        <v>42</v>
      </c>
      <c r="E95" s="52"/>
      <c r="F95" s="53">
        <v>180000</v>
      </c>
      <c r="G95" s="53"/>
      <c r="H95" s="53"/>
      <c r="I95" s="83"/>
    </row>
    <row r="96" spans="1:9" x14ac:dyDescent="0.25">
      <c r="A96" s="88">
        <v>3211</v>
      </c>
      <c r="B96" s="89"/>
      <c r="C96" s="90"/>
      <c r="D96" s="87" t="s">
        <v>124</v>
      </c>
      <c r="E96" s="10"/>
      <c r="F96" s="11">
        <v>180000</v>
      </c>
      <c r="G96" s="11"/>
      <c r="H96" s="11"/>
      <c r="I96" s="12"/>
    </row>
    <row r="97" spans="1:9" x14ac:dyDescent="0.25">
      <c r="A97" s="88"/>
      <c r="B97" s="89"/>
      <c r="C97" s="90"/>
      <c r="D97" s="87"/>
      <c r="E97" s="10"/>
      <c r="F97" s="11"/>
      <c r="G97" s="11"/>
      <c r="H97" s="11"/>
      <c r="I97" s="12"/>
    </row>
    <row r="98" spans="1:9" s="92" customFormat="1" x14ac:dyDescent="0.25">
      <c r="A98" s="85"/>
      <c r="B98" s="86"/>
      <c r="C98" s="84"/>
      <c r="D98" s="97"/>
      <c r="E98" s="52"/>
      <c r="F98" s="53"/>
      <c r="G98" s="53"/>
      <c r="H98" s="53"/>
      <c r="I98" s="83"/>
    </row>
    <row r="99" spans="1:9" x14ac:dyDescent="0.25">
      <c r="A99" s="88"/>
      <c r="B99" s="89"/>
      <c r="C99" s="90"/>
      <c r="D99" s="87"/>
      <c r="E99" s="10"/>
      <c r="F99" s="11"/>
      <c r="G99" s="11"/>
      <c r="H99" s="11"/>
      <c r="I99" s="12"/>
    </row>
    <row r="100" spans="1:9" x14ac:dyDescent="0.25">
      <c r="A100" s="88"/>
      <c r="B100" s="89"/>
      <c r="C100" s="90"/>
      <c r="D100" s="87"/>
      <c r="E100" s="10"/>
      <c r="F100" s="11"/>
      <c r="G100" s="11"/>
      <c r="H100" s="11"/>
      <c r="I100" s="12"/>
    </row>
    <row r="101" spans="1:9" s="92" customFormat="1" x14ac:dyDescent="0.25">
      <c r="A101" s="85">
        <v>1013</v>
      </c>
      <c r="B101" s="86"/>
      <c r="C101" s="84">
        <v>101301</v>
      </c>
      <c r="D101" s="97" t="s">
        <v>164</v>
      </c>
      <c r="E101" s="52">
        <v>390405</v>
      </c>
      <c r="F101" s="53"/>
      <c r="G101" s="53"/>
      <c r="H101" s="53"/>
      <c r="I101" s="83"/>
    </row>
    <row r="102" spans="1:9" s="92" customFormat="1" ht="25.5" x14ac:dyDescent="0.25">
      <c r="A102" s="85"/>
      <c r="B102" s="86" t="s">
        <v>163</v>
      </c>
      <c r="C102" s="84"/>
      <c r="D102" s="97" t="s">
        <v>75</v>
      </c>
      <c r="E102" s="52"/>
      <c r="F102" s="53"/>
      <c r="G102" s="53"/>
      <c r="H102" s="53"/>
      <c r="I102" s="83"/>
    </row>
    <row r="103" spans="1:9" x14ac:dyDescent="0.25">
      <c r="A103" s="88"/>
      <c r="B103" s="89"/>
      <c r="C103" s="90"/>
      <c r="D103" s="87" t="s">
        <v>163</v>
      </c>
      <c r="E103" s="10"/>
      <c r="F103" s="11"/>
      <c r="G103" s="11"/>
      <c r="H103" s="11"/>
      <c r="I103" s="12"/>
    </row>
    <row r="104" spans="1:9" ht="25.5" x14ac:dyDescent="0.25">
      <c r="A104" s="88" t="s">
        <v>127</v>
      </c>
      <c r="B104" s="89"/>
      <c r="C104" s="90">
        <v>44</v>
      </c>
      <c r="D104" s="87"/>
      <c r="E104" s="10">
        <v>390405</v>
      </c>
      <c r="F104" s="11">
        <v>440000</v>
      </c>
      <c r="G104" s="11"/>
      <c r="H104" s="11"/>
      <c r="I104" s="12">
        <v>52000</v>
      </c>
    </row>
    <row r="105" spans="1:9" s="92" customFormat="1" x14ac:dyDescent="0.25">
      <c r="A105" s="117">
        <v>3</v>
      </c>
      <c r="B105" s="86"/>
      <c r="C105" s="84"/>
      <c r="D105" s="97" t="s">
        <v>24</v>
      </c>
      <c r="E105" s="52">
        <v>440393</v>
      </c>
      <c r="F105" s="53">
        <v>430000</v>
      </c>
      <c r="G105" s="115">
        <v>57071</v>
      </c>
      <c r="H105" s="115"/>
      <c r="I105" s="116">
        <f>I106+I116+I148</f>
        <v>45875</v>
      </c>
    </row>
    <row r="106" spans="1:9" s="92" customFormat="1" x14ac:dyDescent="0.25">
      <c r="A106" s="117">
        <v>31</v>
      </c>
      <c r="B106" s="86"/>
      <c r="C106" s="84"/>
      <c r="D106" s="97" t="s">
        <v>25</v>
      </c>
      <c r="E106" s="52"/>
      <c r="F106" s="53"/>
      <c r="G106" s="53"/>
      <c r="H106" s="53"/>
      <c r="I106" s="83"/>
    </row>
    <row r="107" spans="1:9" s="92" customFormat="1" x14ac:dyDescent="0.25">
      <c r="A107" s="85"/>
      <c r="B107" s="86"/>
      <c r="C107" s="84"/>
      <c r="D107" s="97"/>
      <c r="E107" s="52"/>
      <c r="F107" s="53"/>
      <c r="G107" s="53"/>
      <c r="H107" s="53"/>
      <c r="I107" s="83"/>
    </row>
    <row r="108" spans="1:9" s="92" customFormat="1" x14ac:dyDescent="0.25">
      <c r="A108" s="85">
        <v>311</v>
      </c>
      <c r="B108" s="86"/>
      <c r="C108" s="84"/>
      <c r="D108" s="97" t="s">
        <v>130</v>
      </c>
      <c r="E108" s="52">
        <v>0</v>
      </c>
      <c r="F108" s="53">
        <v>0</v>
      </c>
      <c r="G108" s="53">
        <v>0</v>
      </c>
      <c r="H108" s="53">
        <v>0</v>
      </c>
      <c r="I108" s="83"/>
    </row>
    <row r="109" spans="1:9" x14ac:dyDescent="0.25">
      <c r="A109" s="79">
        <v>3111</v>
      </c>
      <c r="B109" s="80"/>
      <c r="C109" s="81"/>
      <c r="D109" s="78" t="s">
        <v>128</v>
      </c>
      <c r="E109" s="10"/>
      <c r="F109" s="11"/>
      <c r="G109" s="11"/>
      <c r="H109" s="11"/>
      <c r="I109" s="12"/>
    </row>
    <row r="110" spans="1:9" x14ac:dyDescent="0.25">
      <c r="A110" s="79">
        <v>3113</v>
      </c>
      <c r="B110" s="80"/>
      <c r="C110" s="81"/>
      <c r="D110" s="78" t="s">
        <v>89</v>
      </c>
      <c r="E110" s="10"/>
      <c r="F110" s="11"/>
      <c r="G110" s="11"/>
      <c r="H110" s="11"/>
      <c r="I110" s="12"/>
    </row>
    <row r="111" spans="1:9" x14ac:dyDescent="0.25">
      <c r="A111" s="79">
        <v>3114</v>
      </c>
      <c r="B111" s="80"/>
      <c r="C111" s="81"/>
      <c r="D111" s="78" t="s">
        <v>129</v>
      </c>
      <c r="E111" s="10"/>
      <c r="F111" s="11"/>
      <c r="G111" s="11"/>
      <c r="H111" s="11"/>
      <c r="I111" s="12"/>
    </row>
    <row r="112" spans="1:9" s="92" customFormat="1" x14ac:dyDescent="0.25">
      <c r="A112" s="85">
        <v>312</v>
      </c>
      <c r="B112" s="86"/>
      <c r="C112" s="84"/>
      <c r="D112" s="97" t="s">
        <v>95</v>
      </c>
      <c r="E112" s="52"/>
      <c r="F112" s="53"/>
      <c r="G112" s="53"/>
      <c r="H112" s="53"/>
      <c r="I112" s="83"/>
    </row>
    <row r="113" spans="1:9" x14ac:dyDescent="0.25">
      <c r="A113" s="79">
        <v>3121</v>
      </c>
      <c r="B113" s="80"/>
      <c r="C113" s="81"/>
      <c r="D113" s="78" t="s">
        <v>95</v>
      </c>
      <c r="E113" s="10"/>
      <c r="F113" s="11"/>
      <c r="G113" s="11"/>
      <c r="H113" s="11"/>
      <c r="I113" s="12"/>
    </row>
    <row r="114" spans="1:9" x14ac:dyDescent="0.25">
      <c r="A114" s="79">
        <v>313</v>
      </c>
      <c r="B114" s="80"/>
      <c r="C114" s="81"/>
      <c r="D114" s="78" t="s">
        <v>131</v>
      </c>
      <c r="E114" s="10"/>
      <c r="F114" s="11"/>
      <c r="G114" s="11"/>
      <c r="H114" s="11"/>
      <c r="I114" s="12"/>
    </row>
    <row r="115" spans="1:9" x14ac:dyDescent="0.25">
      <c r="A115" s="79">
        <v>3132</v>
      </c>
      <c r="B115" s="80"/>
      <c r="C115" s="81"/>
      <c r="D115" s="78" t="s">
        <v>132</v>
      </c>
      <c r="E115" s="10"/>
      <c r="F115" s="11"/>
      <c r="G115" s="11"/>
      <c r="H115" s="11"/>
      <c r="I115" s="12"/>
    </row>
    <row r="116" spans="1:9" s="92" customFormat="1" x14ac:dyDescent="0.25">
      <c r="A116" s="117">
        <v>32</v>
      </c>
      <c r="B116" s="86"/>
      <c r="C116" s="84"/>
      <c r="D116" s="97" t="s">
        <v>42</v>
      </c>
      <c r="E116" s="125">
        <v>435570</v>
      </c>
      <c r="F116" s="41">
        <v>425500</v>
      </c>
      <c r="G116" s="115">
        <v>56474</v>
      </c>
      <c r="H116" s="115"/>
      <c r="I116" s="116">
        <f>I117+I122+I129+I138+I140</f>
        <v>45225</v>
      </c>
    </row>
    <row r="117" spans="1:9" s="92" customFormat="1" x14ac:dyDescent="0.25">
      <c r="A117" s="85">
        <v>321</v>
      </c>
      <c r="B117" s="86"/>
      <c r="C117" s="84"/>
      <c r="D117" s="97" t="s">
        <v>133</v>
      </c>
      <c r="E117" s="52">
        <v>29876</v>
      </c>
      <c r="F117" s="53">
        <v>29500</v>
      </c>
      <c r="G117" s="53">
        <v>3915</v>
      </c>
      <c r="H117" s="53"/>
      <c r="I117" s="83">
        <f>SUM(I118:I121)</f>
        <v>6272</v>
      </c>
    </row>
    <row r="118" spans="1:9" x14ac:dyDescent="0.25">
      <c r="A118" s="94">
        <v>3211</v>
      </c>
      <c r="B118" s="95"/>
      <c r="C118" s="96"/>
      <c r="D118" s="93" t="s">
        <v>134</v>
      </c>
      <c r="E118" s="10">
        <v>16137</v>
      </c>
      <c r="F118" s="11">
        <v>17000</v>
      </c>
      <c r="G118" s="11">
        <v>2256</v>
      </c>
      <c r="H118" s="11"/>
      <c r="I118" s="12">
        <v>5322</v>
      </c>
    </row>
    <row r="119" spans="1:9" x14ac:dyDescent="0.25">
      <c r="A119" s="94">
        <v>3212</v>
      </c>
      <c r="B119" s="95"/>
      <c r="C119" s="96"/>
      <c r="D119" s="93" t="s">
        <v>135</v>
      </c>
      <c r="E119" s="10"/>
      <c r="F119" s="11"/>
      <c r="G119" s="11"/>
      <c r="H119" s="11"/>
      <c r="I119" s="12"/>
    </row>
    <row r="120" spans="1:9" x14ac:dyDescent="0.25">
      <c r="A120" s="94">
        <v>3213</v>
      </c>
      <c r="B120" s="95"/>
      <c r="C120" s="96"/>
      <c r="D120" s="93" t="s">
        <v>136</v>
      </c>
      <c r="E120" s="10">
        <v>10631</v>
      </c>
      <c r="F120" s="11">
        <v>10000</v>
      </c>
      <c r="G120" s="11">
        <v>1327</v>
      </c>
      <c r="H120" s="11"/>
      <c r="I120" s="12">
        <v>250</v>
      </c>
    </row>
    <row r="121" spans="1:9" ht="25.5" x14ac:dyDescent="0.25">
      <c r="A121" s="94">
        <v>3214</v>
      </c>
      <c r="B121" s="95"/>
      <c r="C121" s="96"/>
      <c r="D121" s="93" t="s">
        <v>137</v>
      </c>
      <c r="E121" s="10">
        <v>3108</v>
      </c>
      <c r="F121" s="11">
        <v>2500</v>
      </c>
      <c r="G121" s="11">
        <v>332</v>
      </c>
      <c r="H121" s="11"/>
      <c r="I121" s="12">
        <v>700</v>
      </c>
    </row>
    <row r="122" spans="1:9" s="92" customFormat="1" x14ac:dyDescent="0.25">
      <c r="A122" s="85">
        <v>322</v>
      </c>
      <c r="B122" s="86"/>
      <c r="C122" s="84"/>
      <c r="D122" s="97" t="s">
        <v>138</v>
      </c>
      <c r="E122" s="52">
        <v>198185</v>
      </c>
      <c r="F122" s="53">
        <v>272000</v>
      </c>
      <c r="G122" s="53">
        <v>36100</v>
      </c>
      <c r="H122" s="53"/>
      <c r="I122" s="83">
        <f>SUM(I123:I128)</f>
        <v>23990</v>
      </c>
    </row>
    <row r="123" spans="1:9" x14ac:dyDescent="0.25">
      <c r="A123" s="94">
        <v>3221</v>
      </c>
      <c r="B123" s="95"/>
      <c r="C123" s="96"/>
      <c r="D123" s="93" t="s">
        <v>165</v>
      </c>
      <c r="E123" s="10">
        <v>66533</v>
      </c>
      <c r="F123" s="11">
        <v>66000</v>
      </c>
      <c r="G123" s="11">
        <v>8760</v>
      </c>
      <c r="H123" s="11"/>
      <c r="I123" s="12">
        <v>5500</v>
      </c>
    </row>
    <row r="124" spans="1:9" x14ac:dyDescent="0.25">
      <c r="A124" s="94">
        <v>3222</v>
      </c>
      <c r="B124" s="95"/>
      <c r="C124" s="96"/>
      <c r="D124" s="93" t="s">
        <v>105</v>
      </c>
      <c r="E124" s="10"/>
      <c r="F124" s="11"/>
      <c r="G124" s="11"/>
      <c r="H124" s="11"/>
      <c r="I124" s="12"/>
    </row>
    <row r="125" spans="1:9" x14ac:dyDescent="0.25">
      <c r="A125" s="94">
        <v>3223</v>
      </c>
      <c r="B125" s="95"/>
      <c r="C125" s="96"/>
      <c r="D125" s="93" t="s">
        <v>139</v>
      </c>
      <c r="E125" s="10">
        <v>104339</v>
      </c>
      <c r="F125" s="11">
        <v>125000</v>
      </c>
      <c r="G125" s="11">
        <v>16590</v>
      </c>
      <c r="H125" s="11"/>
      <c r="I125" s="12">
        <v>16590</v>
      </c>
    </row>
    <row r="126" spans="1:9" x14ac:dyDescent="0.25">
      <c r="A126" s="94">
        <v>3224</v>
      </c>
      <c r="B126" s="95"/>
      <c r="C126" s="96"/>
      <c r="D126" s="93" t="s">
        <v>140</v>
      </c>
      <c r="E126" s="10">
        <v>16040</v>
      </c>
      <c r="F126" s="11">
        <v>26000</v>
      </c>
      <c r="G126" s="11">
        <v>3451</v>
      </c>
      <c r="H126" s="11"/>
      <c r="I126" s="12">
        <v>1700</v>
      </c>
    </row>
    <row r="127" spans="1:9" x14ac:dyDescent="0.25">
      <c r="A127" s="94">
        <v>3225</v>
      </c>
      <c r="B127" s="95"/>
      <c r="C127" s="96"/>
      <c r="D127" s="93" t="s">
        <v>102</v>
      </c>
      <c r="E127" s="10">
        <v>10449</v>
      </c>
      <c r="F127" s="11">
        <v>49000</v>
      </c>
      <c r="G127" s="11">
        <v>6503</v>
      </c>
      <c r="H127" s="11"/>
      <c r="I127" s="12">
        <v>0</v>
      </c>
    </row>
    <row r="128" spans="1:9" x14ac:dyDescent="0.25">
      <c r="A128" s="94">
        <v>3227</v>
      </c>
      <c r="B128" s="95"/>
      <c r="C128" s="96"/>
      <c r="D128" s="93" t="s">
        <v>141</v>
      </c>
      <c r="E128" s="10">
        <v>824</v>
      </c>
      <c r="F128" s="11">
        <v>6000</v>
      </c>
      <c r="G128" s="11">
        <v>796</v>
      </c>
      <c r="H128" s="11"/>
      <c r="I128" s="12">
        <v>200</v>
      </c>
    </row>
    <row r="129" spans="1:9" s="92" customFormat="1" x14ac:dyDescent="0.25">
      <c r="A129" s="85">
        <v>323</v>
      </c>
      <c r="B129" s="86"/>
      <c r="C129" s="84"/>
      <c r="D129" s="97" t="s">
        <v>142</v>
      </c>
      <c r="E129" s="52">
        <v>192668</v>
      </c>
      <c r="F129" s="53">
        <v>98500</v>
      </c>
      <c r="G129" s="53">
        <v>13073</v>
      </c>
      <c r="H129" s="53"/>
      <c r="I129" s="83">
        <f>SUM(I130:I137)</f>
        <v>13263</v>
      </c>
    </row>
    <row r="130" spans="1:9" x14ac:dyDescent="0.25">
      <c r="A130" s="94">
        <v>3231</v>
      </c>
      <c r="B130" s="95"/>
      <c r="C130" s="96"/>
      <c r="D130" s="93" t="s">
        <v>143</v>
      </c>
      <c r="E130" s="10">
        <v>9628</v>
      </c>
      <c r="F130" s="11">
        <v>10000</v>
      </c>
      <c r="G130" s="11">
        <v>1327</v>
      </c>
      <c r="H130" s="11"/>
      <c r="I130" s="12">
        <v>1200</v>
      </c>
    </row>
    <row r="131" spans="1:9" x14ac:dyDescent="0.25">
      <c r="A131" s="94">
        <v>3232</v>
      </c>
      <c r="B131" s="95"/>
      <c r="C131" s="96"/>
      <c r="D131" s="93" t="s">
        <v>144</v>
      </c>
      <c r="E131" s="10">
        <v>134461</v>
      </c>
      <c r="F131" s="11">
        <v>27500</v>
      </c>
      <c r="G131" s="11">
        <v>3650</v>
      </c>
      <c r="H131" s="11"/>
      <c r="I131" s="12">
        <v>4263</v>
      </c>
    </row>
    <row r="132" spans="1:9" x14ac:dyDescent="0.25">
      <c r="A132" s="94">
        <v>3233</v>
      </c>
      <c r="B132" s="95"/>
      <c r="C132" s="96"/>
      <c r="D132" s="93" t="s">
        <v>145</v>
      </c>
      <c r="E132" s="10"/>
      <c r="F132" s="11">
        <v>2000</v>
      </c>
      <c r="G132" s="11">
        <v>265</v>
      </c>
      <c r="H132" s="11"/>
      <c r="I132" s="12"/>
    </row>
    <row r="133" spans="1:9" x14ac:dyDescent="0.25">
      <c r="A133" s="94">
        <v>3234</v>
      </c>
      <c r="B133" s="95"/>
      <c r="C133" s="96"/>
      <c r="D133" s="93" t="s">
        <v>146</v>
      </c>
      <c r="E133" s="10">
        <v>22367</v>
      </c>
      <c r="F133" s="11">
        <v>30000</v>
      </c>
      <c r="G133" s="11">
        <v>3982</v>
      </c>
      <c r="H133" s="11"/>
      <c r="I133" s="12">
        <v>3500</v>
      </c>
    </row>
    <row r="134" spans="1:9" x14ac:dyDescent="0.25">
      <c r="A134" s="94">
        <v>3236</v>
      </c>
      <c r="B134" s="95"/>
      <c r="C134" s="96"/>
      <c r="D134" s="93" t="s">
        <v>147</v>
      </c>
      <c r="E134" s="10">
        <v>10025</v>
      </c>
      <c r="F134" s="11">
        <v>10000</v>
      </c>
      <c r="G134" s="11">
        <v>1327</v>
      </c>
      <c r="H134" s="11"/>
      <c r="I134" s="12">
        <v>200</v>
      </c>
    </row>
    <row r="135" spans="1:9" x14ac:dyDescent="0.25">
      <c r="A135" s="94">
        <v>3237</v>
      </c>
      <c r="B135" s="95"/>
      <c r="C135" s="96"/>
      <c r="D135" s="93" t="s">
        <v>148</v>
      </c>
      <c r="E135" s="10">
        <v>8952</v>
      </c>
      <c r="F135" s="11">
        <v>8000</v>
      </c>
      <c r="G135" s="11">
        <v>1062</v>
      </c>
      <c r="H135" s="11"/>
      <c r="I135" s="12">
        <v>1100</v>
      </c>
    </row>
    <row r="136" spans="1:9" x14ac:dyDescent="0.25">
      <c r="A136" s="94">
        <v>3238</v>
      </c>
      <c r="B136" s="95"/>
      <c r="C136" s="96"/>
      <c r="D136" s="93" t="s">
        <v>149</v>
      </c>
      <c r="E136" s="10">
        <v>6675</v>
      </c>
      <c r="F136" s="11">
        <v>7000</v>
      </c>
      <c r="G136" s="11">
        <v>929</v>
      </c>
      <c r="H136" s="11"/>
      <c r="I136" s="12">
        <v>1500</v>
      </c>
    </row>
    <row r="137" spans="1:9" x14ac:dyDescent="0.25">
      <c r="A137" s="94">
        <v>3239</v>
      </c>
      <c r="B137" s="95"/>
      <c r="C137" s="96"/>
      <c r="D137" s="93" t="s">
        <v>150</v>
      </c>
      <c r="E137" s="10">
        <v>560</v>
      </c>
      <c r="F137" s="11">
        <v>4000</v>
      </c>
      <c r="G137" s="11">
        <v>531</v>
      </c>
      <c r="H137" s="11"/>
      <c r="I137" s="12">
        <v>1500</v>
      </c>
    </row>
    <row r="138" spans="1:9" s="92" customFormat="1" ht="25.5" x14ac:dyDescent="0.25">
      <c r="A138" s="85">
        <v>324</v>
      </c>
      <c r="B138" s="86"/>
      <c r="C138" s="84"/>
      <c r="D138" s="97" t="s">
        <v>151</v>
      </c>
      <c r="E138" s="52">
        <v>0</v>
      </c>
      <c r="F138" s="53" t="s">
        <v>189</v>
      </c>
      <c r="G138" s="53"/>
      <c r="H138" s="53"/>
      <c r="I138" s="83">
        <f>I139</f>
        <v>0</v>
      </c>
    </row>
    <row r="139" spans="1:9" x14ac:dyDescent="0.25">
      <c r="A139" s="94">
        <v>3241</v>
      </c>
      <c r="B139" s="95"/>
      <c r="C139" s="96"/>
      <c r="D139" s="93"/>
      <c r="E139" s="10"/>
      <c r="F139" s="11"/>
      <c r="G139" s="11"/>
      <c r="H139" s="11"/>
      <c r="I139" s="12"/>
    </row>
    <row r="140" spans="1:9" s="92" customFormat="1" x14ac:dyDescent="0.25">
      <c r="A140" s="85">
        <v>329</v>
      </c>
      <c r="B140" s="86"/>
      <c r="C140" s="84"/>
      <c r="D140" s="97" t="s">
        <v>152</v>
      </c>
      <c r="E140" s="52">
        <v>14841</v>
      </c>
      <c r="F140" s="53">
        <v>25500</v>
      </c>
      <c r="G140" s="53">
        <v>3384</v>
      </c>
      <c r="H140" s="53"/>
      <c r="I140" s="83">
        <f>SUM(I141:I147)</f>
        <v>1700</v>
      </c>
    </row>
    <row r="141" spans="1:9" ht="25.5" x14ac:dyDescent="0.25">
      <c r="A141" s="94">
        <v>3291</v>
      </c>
      <c r="B141" s="95"/>
      <c r="C141" s="96"/>
      <c r="D141" s="93" t="s">
        <v>153</v>
      </c>
      <c r="E141" s="10">
        <v>900</v>
      </c>
      <c r="F141" s="11">
        <v>1000</v>
      </c>
      <c r="G141" s="11">
        <v>133</v>
      </c>
      <c r="H141" s="11"/>
      <c r="I141" s="12">
        <v>0</v>
      </c>
    </row>
    <row r="142" spans="1:9" x14ac:dyDescent="0.25">
      <c r="A142" s="94">
        <v>3292</v>
      </c>
      <c r="B142" s="95"/>
      <c r="C142" s="96"/>
      <c r="D142" s="93" t="s">
        <v>154</v>
      </c>
      <c r="E142" s="10"/>
      <c r="F142" s="11"/>
      <c r="G142" s="11"/>
      <c r="H142" s="11"/>
      <c r="I142" s="12"/>
    </row>
    <row r="143" spans="1:9" x14ac:dyDescent="0.25">
      <c r="A143" s="94">
        <v>3293</v>
      </c>
      <c r="B143" s="95"/>
      <c r="C143" s="96"/>
      <c r="D143" s="93" t="s">
        <v>155</v>
      </c>
      <c r="E143" s="10"/>
      <c r="F143" s="11">
        <v>1800</v>
      </c>
      <c r="G143" s="11">
        <v>239</v>
      </c>
      <c r="H143" s="11"/>
      <c r="I143" s="12"/>
    </row>
    <row r="144" spans="1:9" x14ac:dyDescent="0.25">
      <c r="A144" s="94">
        <v>3294</v>
      </c>
      <c r="B144" s="95"/>
      <c r="C144" s="96"/>
      <c r="D144" s="93" t="s">
        <v>156</v>
      </c>
      <c r="E144" s="10">
        <v>400</v>
      </c>
      <c r="F144" s="11">
        <v>1000</v>
      </c>
      <c r="G144" s="11">
        <v>133</v>
      </c>
      <c r="H144" s="11"/>
      <c r="I144" s="12">
        <v>100</v>
      </c>
    </row>
    <row r="145" spans="1:9" x14ac:dyDescent="0.25">
      <c r="A145" s="94">
        <v>3295</v>
      </c>
      <c r="B145" s="95"/>
      <c r="C145" s="96"/>
      <c r="D145" s="93" t="s">
        <v>157</v>
      </c>
      <c r="E145" s="10">
        <v>6828</v>
      </c>
      <c r="F145" s="11">
        <v>6000</v>
      </c>
      <c r="G145" s="11">
        <v>796</v>
      </c>
      <c r="H145" s="11"/>
      <c r="I145" s="12">
        <v>1000</v>
      </c>
    </row>
    <row r="146" spans="1:9" x14ac:dyDescent="0.25">
      <c r="A146" s="94">
        <v>3296</v>
      </c>
      <c r="B146" s="95"/>
      <c r="C146" s="96"/>
      <c r="D146" s="93" t="s">
        <v>158</v>
      </c>
      <c r="E146" s="10"/>
      <c r="F146" s="11">
        <v>5700</v>
      </c>
      <c r="G146" s="11">
        <v>757</v>
      </c>
      <c r="H146" s="11"/>
      <c r="I146" s="12"/>
    </row>
    <row r="147" spans="1:9" x14ac:dyDescent="0.25">
      <c r="A147" s="94">
        <v>3299</v>
      </c>
      <c r="B147" s="95"/>
      <c r="C147" s="96"/>
      <c r="D147" s="93" t="s">
        <v>159</v>
      </c>
      <c r="E147" s="10">
        <v>6713</v>
      </c>
      <c r="F147" s="11">
        <v>10000</v>
      </c>
      <c r="G147" s="11">
        <v>1327</v>
      </c>
      <c r="H147" s="11"/>
      <c r="I147" s="12">
        <v>600</v>
      </c>
    </row>
    <row r="148" spans="1:9" s="92" customFormat="1" x14ac:dyDescent="0.25">
      <c r="A148" s="117">
        <v>34</v>
      </c>
      <c r="B148" s="86"/>
      <c r="C148" s="84"/>
      <c r="D148" s="97" t="s">
        <v>160</v>
      </c>
      <c r="E148" s="52">
        <v>4823</v>
      </c>
      <c r="F148" s="53">
        <v>4500</v>
      </c>
      <c r="G148" s="115">
        <v>597</v>
      </c>
      <c r="H148" s="115"/>
      <c r="I148" s="116">
        <f>I149+I150</f>
        <v>650</v>
      </c>
    </row>
    <row r="149" spans="1:9" x14ac:dyDescent="0.25">
      <c r="A149" s="94">
        <v>343</v>
      </c>
      <c r="B149" s="95"/>
      <c r="C149" s="96"/>
      <c r="D149" s="93" t="s">
        <v>161</v>
      </c>
      <c r="E149" s="10">
        <v>4823</v>
      </c>
      <c r="F149" s="11">
        <v>4500</v>
      </c>
      <c r="G149" s="11">
        <v>597</v>
      </c>
      <c r="H149" s="11"/>
      <c r="I149" s="12"/>
    </row>
    <row r="150" spans="1:9" x14ac:dyDescent="0.25">
      <c r="A150" s="94">
        <v>3431</v>
      </c>
      <c r="B150" s="95"/>
      <c r="C150" s="96"/>
      <c r="D150" s="93" t="s">
        <v>162</v>
      </c>
      <c r="E150" s="10">
        <v>4823</v>
      </c>
      <c r="F150" s="11">
        <v>4500</v>
      </c>
      <c r="G150" s="11">
        <v>597</v>
      </c>
      <c r="H150" s="11"/>
      <c r="I150" s="12">
        <v>650</v>
      </c>
    </row>
    <row r="151" spans="1:9" x14ac:dyDescent="0.25">
      <c r="A151" s="94"/>
      <c r="B151" s="95"/>
      <c r="C151" s="96"/>
      <c r="D151" s="93"/>
      <c r="E151" s="10"/>
      <c r="F151" s="11"/>
      <c r="G151" s="11"/>
      <c r="H151" s="11"/>
      <c r="I151" s="12"/>
    </row>
    <row r="152" spans="1:9" x14ac:dyDescent="0.25">
      <c r="A152" s="94"/>
      <c r="B152" s="95"/>
      <c r="C152" s="96"/>
      <c r="D152" s="93"/>
      <c r="E152" s="10"/>
      <c r="F152" s="11"/>
      <c r="G152" s="11"/>
      <c r="H152" s="11"/>
      <c r="I152" s="12"/>
    </row>
    <row r="153" spans="1:9" s="92" customFormat="1" x14ac:dyDescent="0.25">
      <c r="A153" s="117">
        <v>4</v>
      </c>
      <c r="B153" s="86"/>
      <c r="C153" s="84"/>
      <c r="D153" s="97" t="s">
        <v>166</v>
      </c>
      <c r="E153" s="52">
        <v>8201</v>
      </c>
      <c r="F153" s="53">
        <v>10000</v>
      </c>
      <c r="G153" s="115">
        <v>1327</v>
      </c>
      <c r="H153" s="115"/>
      <c r="I153" s="116">
        <f>I154+I156</f>
        <v>6125</v>
      </c>
    </row>
    <row r="154" spans="1:9" x14ac:dyDescent="0.25">
      <c r="A154" s="117">
        <v>42</v>
      </c>
      <c r="B154" s="95"/>
      <c r="C154" s="96"/>
      <c r="D154" s="93" t="s">
        <v>195</v>
      </c>
      <c r="E154" s="10">
        <v>8201</v>
      </c>
      <c r="F154" s="11"/>
      <c r="G154" s="121">
        <v>1327</v>
      </c>
      <c r="H154" s="121"/>
      <c r="I154" s="124">
        <f>I155</f>
        <v>0</v>
      </c>
    </row>
    <row r="155" spans="1:9" x14ac:dyDescent="0.25">
      <c r="A155" s="94">
        <v>4227</v>
      </c>
      <c r="B155" s="95"/>
      <c r="C155" s="96"/>
      <c r="D155" s="93" t="s">
        <v>167</v>
      </c>
      <c r="E155" s="10">
        <v>5701</v>
      </c>
      <c r="F155" s="11">
        <v>10000</v>
      </c>
      <c r="G155" s="11"/>
      <c r="H155" s="11"/>
      <c r="I155" s="12"/>
    </row>
    <row r="156" spans="1:9" s="92" customFormat="1" x14ac:dyDescent="0.25">
      <c r="A156" s="85">
        <v>45</v>
      </c>
      <c r="B156" s="86"/>
      <c r="C156" s="84"/>
      <c r="D156" s="97" t="s">
        <v>168</v>
      </c>
      <c r="E156" s="52">
        <v>2500</v>
      </c>
      <c r="F156" s="53"/>
      <c r="G156" s="53"/>
      <c r="H156" s="53"/>
      <c r="I156" s="83">
        <v>6125</v>
      </c>
    </row>
    <row r="157" spans="1:9" x14ac:dyDescent="0.25">
      <c r="A157" s="94"/>
      <c r="B157" s="95"/>
      <c r="C157" s="96"/>
      <c r="D157" s="93"/>
      <c r="E157" s="10"/>
      <c r="F157" s="11"/>
      <c r="G157" s="11"/>
      <c r="H157" s="11"/>
      <c r="I157" s="12"/>
    </row>
    <row r="158" spans="1:9" x14ac:dyDescent="0.25">
      <c r="A158" s="99"/>
      <c r="B158" s="100"/>
      <c r="C158" s="101"/>
      <c r="D158" s="102"/>
      <c r="E158" s="10"/>
      <c r="F158" s="11"/>
      <c r="G158" s="11"/>
      <c r="H158" s="11"/>
      <c r="I158" s="12"/>
    </row>
    <row r="159" spans="1:9" ht="25.5" x14ac:dyDescent="0.25">
      <c r="A159" s="99"/>
      <c r="B159" s="100"/>
      <c r="C159" s="101">
        <v>101314</v>
      </c>
      <c r="D159" s="98" t="s">
        <v>169</v>
      </c>
      <c r="E159" s="10"/>
      <c r="F159" s="11"/>
      <c r="G159" s="11"/>
      <c r="H159" s="11"/>
      <c r="I159" s="12"/>
    </row>
    <row r="160" spans="1:9" x14ac:dyDescent="0.25">
      <c r="A160" s="99" t="s">
        <v>18</v>
      </c>
      <c r="B160" s="100"/>
      <c r="C160" s="101">
        <v>52</v>
      </c>
      <c r="D160" s="98" t="s">
        <v>170</v>
      </c>
      <c r="E160" s="10">
        <v>5267708</v>
      </c>
      <c r="F160" s="11">
        <v>5160000</v>
      </c>
      <c r="G160" s="11"/>
      <c r="H160" s="11"/>
      <c r="I160" s="12">
        <v>932720</v>
      </c>
    </row>
    <row r="161" spans="1:9" x14ac:dyDescent="0.25">
      <c r="A161" s="99"/>
      <c r="B161" s="100"/>
      <c r="C161" s="101"/>
      <c r="D161" s="102"/>
      <c r="E161" s="10"/>
      <c r="F161" s="11"/>
      <c r="G161" s="11"/>
      <c r="H161" s="11"/>
      <c r="I161" s="12"/>
    </row>
    <row r="162" spans="1:9" s="92" customFormat="1" x14ac:dyDescent="0.25">
      <c r="A162" s="117">
        <v>3</v>
      </c>
      <c r="B162" s="86"/>
      <c r="C162" s="84"/>
      <c r="D162" s="108" t="s">
        <v>24</v>
      </c>
      <c r="E162" s="52">
        <v>5224641</v>
      </c>
      <c r="F162" s="53">
        <v>5115000</v>
      </c>
      <c r="G162" s="115">
        <v>678877</v>
      </c>
      <c r="H162" s="115"/>
      <c r="I162" s="116">
        <f>I163+I172+I204</f>
        <v>931220</v>
      </c>
    </row>
    <row r="163" spans="1:9" s="92" customFormat="1" x14ac:dyDescent="0.25">
      <c r="A163" s="117">
        <v>31</v>
      </c>
      <c r="B163" s="86"/>
      <c r="C163" s="84"/>
      <c r="D163" s="107" t="s">
        <v>25</v>
      </c>
      <c r="E163" s="52">
        <v>4994833</v>
      </c>
      <c r="F163" s="53">
        <v>4895000</v>
      </c>
      <c r="G163" s="115">
        <v>649680</v>
      </c>
      <c r="H163" s="115"/>
      <c r="I163" s="116">
        <f>I164+I168+I170</f>
        <v>836600</v>
      </c>
    </row>
    <row r="164" spans="1:9" s="92" customFormat="1" x14ac:dyDescent="0.25">
      <c r="A164" s="85">
        <v>311</v>
      </c>
      <c r="B164" s="86"/>
      <c r="C164" s="84"/>
      <c r="D164" s="107" t="s">
        <v>91</v>
      </c>
      <c r="E164" s="52">
        <v>4100472</v>
      </c>
      <c r="F164" s="53">
        <v>4055000</v>
      </c>
      <c r="G164" s="53">
        <v>538192</v>
      </c>
      <c r="H164" s="53"/>
      <c r="I164" s="83">
        <f>SUM(I165:I167)</f>
        <v>676600</v>
      </c>
    </row>
    <row r="165" spans="1:9" x14ac:dyDescent="0.25">
      <c r="A165" s="99">
        <v>3111</v>
      </c>
      <c r="B165" s="100"/>
      <c r="C165" s="101"/>
      <c r="D165" s="102" t="s">
        <v>99</v>
      </c>
      <c r="E165" s="10">
        <v>4064037</v>
      </c>
      <c r="F165" s="11">
        <v>4018500</v>
      </c>
      <c r="G165" s="11">
        <v>533347</v>
      </c>
      <c r="H165" s="11"/>
      <c r="I165" s="12">
        <v>660000</v>
      </c>
    </row>
    <row r="166" spans="1:9" x14ac:dyDescent="0.25">
      <c r="A166" s="99">
        <v>3113</v>
      </c>
      <c r="B166" s="100"/>
      <c r="C166" s="101"/>
      <c r="D166" s="102" t="s">
        <v>89</v>
      </c>
      <c r="E166" s="10">
        <v>24321</v>
      </c>
      <c r="F166" s="11">
        <v>26000</v>
      </c>
      <c r="G166" s="11">
        <v>3451</v>
      </c>
      <c r="H166" s="11"/>
      <c r="I166" s="12">
        <v>13000</v>
      </c>
    </row>
    <row r="167" spans="1:9" x14ac:dyDescent="0.25">
      <c r="A167" s="99">
        <v>3114</v>
      </c>
      <c r="B167" s="100"/>
      <c r="C167" s="101"/>
      <c r="D167" s="102" t="s">
        <v>129</v>
      </c>
      <c r="E167" s="10">
        <v>12114</v>
      </c>
      <c r="F167" s="11">
        <v>10500</v>
      </c>
      <c r="G167" s="11">
        <v>1394</v>
      </c>
      <c r="H167" s="11"/>
      <c r="I167" s="12">
        <v>3600</v>
      </c>
    </row>
    <row r="168" spans="1:9" s="92" customFormat="1" x14ac:dyDescent="0.25">
      <c r="A168" s="85">
        <v>312</v>
      </c>
      <c r="B168" s="86"/>
      <c r="C168" s="84"/>
      <c r="D168" s="108" t="s">
        <v>95</v>
      </c>
      <c r="E168" s="52">
        <v>217783</v>
      </c>
      <c r="F168" s="53">
        <v>171000</v>
      </c>
      <c r="G168" s="53">
        <v>22696</v>
      </c>
      <c r="H168" s="53"/>
      <c r="I168" s="83">
        <f>SUM(I169)</f>
        <v>48000</v>
      </c>
    </row>
    <row r="169" spans="1:9" s="113" customFormat="1" x14ac:dyDescent="0.25">
      <c r="A169" s="109">
        <v>3121</v>
      </c>
      <c r="B169" s="110"/>
      <c r="C169" s="111"/>
      <c r="D169" s="112" t="s">
        <v>95</v>
      </c>
      <c r="E169" s="10">
        <v>217783</v>
      </c>
      <c r="F169" s="11">
        <v>171000</v>
      </c>
      <c r="G169" s="11">
        <v>22696</v>
      </c>
      <c r="H169" s="11"/>
      <c r="I169" s="12">
        <v>48000</v>
      </c>
    </row>
    <row r="170" spans="1:9" s="92" customFormat="1" x14ac:dyDescent="0.25">
      <c r="A170" s="85">
        <v>313</v>
      </c>
      <c r="B170" s="86"/>
      <c r="C170" s="84"/>
      <c r="D170" s="107" t="s">
        <v>90</v>
      </c>
      <c r="E170" s="52">
        <v>676578</v>
      </c>
      <c r="F170" s="53">
        <v>669000</v>
      </c>
      <c r="G170" s="53">
        <v>88792</v>
      </c>
      <c r="H170" s="53"/>
      <c r="I170" s="83">
        <v>112000</v>
      </c>
    </row>
    <row r="171" spans="1:9" x14ac:dyDescent="0.25">
      <c r="A171" s="99">
        <v>3132</v>
      </c>
      <c r="B171" s="100"/>
      <c r="C171" s="101"/>
      <c r="D171" s="102" t="s">
        <v>132</v>
      </c>
      <c r="E171" s="10">
        <v>676578</v>
      </c>
      <c r="F171" s="11">
        <v>669000</v>
      </c>
      <c r="G171" s="11">
        <v>88792</v>
      </c>
      <c r="H171" s="11"/>
      <c r="I171" s="12">
        <v>112000</v>
      </c>
    </row>
    <row r="172" spans="1:9" s="92" customFormat="1" x14ac:dyDescent="0.25">
      <c r="A172" s="117">
        <v>32</v>
      </c>
      <c r="B172" s="86"/>
      <c r="C172" s="84"/>
      <c r="D172" s="107" t="s">
        <v>42</v>
      </c>
      <c r="E172" s="52">
        <v>174906</v>
      </c>
      <c r="F172" s="53">
        <v>165000</v>
      </c>
      <c r="G172" s="115">
        <v>21897</v>
      </c>
      <c r="H172" s="115"/>
      <c r="I172" s="116">
        <f>I173+I178+I185+I194+I196</f>
        <v>84320</v>
      </c>
    </row>
    <row r="173" spans="1:9" s="92" customFormat="1" x14ac:dyDescent="0.25">
      <c r="A173" s="85">
        <v>321</v>
      </c>
      <c r="B173" s="86"/>
      <c r="C173" s="84"/>
      <c r="D173" s="107" t="s">
        <v>133</v>
      </c>
      <c r="E173" s="52">
        <v>140484</v>
      </c>
      <c r="F173" s="53">
        <v>150000</v>
      </c>
      <c r="G173" s="53">
        <v>19908</v>
      </c>
      <c r="H173" s="115"/>
      <c r="I173" s="116">
        <f>SUM(I174:I177)</f>
        <v>29260</v>
      </c>
    </row>
    <row r="174" spans="1:9" x14ac:dyDescent="0.25">
      <c r="A174" s="99">
        <v>3211</v>
      </c>
      <c r="B174" s="100"/>
      <c r="C174" s="101"/>
      <c r="D174" s="102" t="s">
        <v>134</v>
      </c>
      <c r="E174" s="10"/>
      <c r="F174" s="11"/>
      <c r="G174" s="11"/>
      <c r="H174" s="11"/>
      <c r="I174" s="12">
        <v>200</v>
      </c>
    </row>
    <row r="175" spans="1:9" x14ac:dyDescent="0.25">
      <c r="A175" s="99">
        <v>3212</v>
      </c>
      <c r="B175" s="100"/>
      <c r="C175" s="101"/>
      <c r="D175" s="102" t="s">
        <v>174</v>
      </c>
      <c r="E175" s="10">
        <v>140484</v>
      </c>
      <c r="F175" s="11">
        <v>150000</v>
      </c>
      <c r="G175" s="11">
        <v>19908</v>
      </c>
      <c r="H175" s="11"/>
      <c r="I175" s="12">
        <v>29000</v>
      </c>
    </row>
    <row r="176" spans="1:9" x14ac:dyDescent="0.25">
      <c r="A176" s="99">
        <v>3213</v>
      </c>
      <c r="B176" s="100"/>
      <c r="C176" s="101"/>
      <c r="D176" s="102" t="s">
        <v>136</v>
      </c>
      <c r="E176" s="10"/>
      <c r="F176" s="11"/>
      <c r="G176" s="11"/>
      <c r="H176" s="11"/>
      <c r="I176" s="12">
        <v>60</v>
      </c>
    </row>
    <row r="177" spans="1:9" x14ac:dyDescent="0.25">
      <c r="A177" s="99">
        <v>3214</v>
      </c>
      <c r="B177" s="100"/>
      <c r="C177" s="101"/>
      <c r="D177" s="102" t="s">
        <v>175</v>
      </c>
      <c r="E177" s="10"/>
      <c r="F177" s="11"/>
      <c r="G177" s="11"/>
      <c r="H177" s="11"/>
      <c r="I177" s="12"/>
    </row>
    <row r="178" spans="1:9" s="92" customFormat="1" x14ac:dyDescent="0.25">
      <c r="A178" s="85">
        <v>322</v>
      </c>
      <c r="B178" s="86"/>
      <c r="C178" s="84"/>
      <c r="D178" s="107" t="s">
        <v>42</v>
      </c>
      <c r="E178" s="52">
        <v>20000</v>
      </c>
      <c r="F178" s="53"/>
      <c r="G178" s="53">
        <v>664</v>
      </c>
      <c r="H178" s="53"/>
      <c r="I178" s="83">
        <f>SUM(I179:I184)</f>
        <v>51400</v>
      </c>
    </row>
    <row r="179" spans="1:9" x14ac:dyDescent="0.25">
      <c r="A179" s="99">
        <v>3221</v>
      </c>
      <c r="B179" s="100"/>
      <c r="C179" s="101"/>
      <c r="D179" s="102" t="s">
        <v>176</v>
      </c>
      <c r="E179" s="10"/>
      <c r="F179" s="11"/>
      <c r="G179" s="11"/>
      <c r="H179" s="11"/>
      <c r="I179" s="12">
        <v>2000</v>
      </c>
    </row>
    <row r="180" spans="1:9" x14ac:dyDescent="0.25">
      <c r="A180" s="99">
        <v>3222</v>
      </c>
      <c r="B180" s="100"/>
      <c r="C180" s="101"/>
      <c r="D180" s="102" t="s">
        <v>105</v>
      </c>
      <c r="E180" s="10"/>
      <c r="F180" s="11"/>
      <c r="G180" s="11"/>
      <c r="H180" s="11"/>
      <c r="I180" s="12">
        <v>48000</v>
      </c>
    </row>
    <row r="181" spans="1:9" x14ac:dyDescent="0.25">
      <c r="A181" s="99">
        <v>3223</v>
      </c>
      <c r="B181" s="100"/>
      <c r="C181" s="101"/>
      <c r="D181" s="102" t="s">
        <v>139</v>
      </c>
      <c r="E181" s="10"/>
      <c r="F181" s="11"/>
      <c r="G181" s="11"/>
      <c r="H181" s="11"/>
      <c r="I181" s="12"/>
    </row>
    <row r="182" spans="1:9" x14ac:dyDescent="0.25">
      <c r="A182" s="99">
        <v>3224</v>
      </c>
      <c r="B182" s="100"/>
      <c r="C182" s="101"/>
      <c r="D182" s="102" t="s">
        <v>140</v>
      </c>
      <c r="E182" s="10"/>
      <c r="F182" s="11"/>
      <c r="G182" s="11"/>
      <c r="H182" s="11"/>
      <c r="I182" s="12"/>
    </row>
    <row r="183" spans="1:9" x14ac:dyDescent="0.25">
      <c r="A183" s="99">
        <v>3225</v>
      </c>
      <c r="B183" s="100"/>
      <c r="C183" s="101"/>
      <c r="D183" s="102" t="s">
        <v>102</v>
      </c>
      <c r="E183" s="10">
        <v>20000</v>
      </c>
      <c r="F183" s="11"/>
      <c r="G183" s="11"/>
      <c r="H183" s="11"/>
      <c r="I183" s="12">
        <v>1400</v>
      </c>
    </row>
    <row r="184" spans="1:9" x14ac:dyDescent="0.25">
      <c r="A184" s="99">
        <v>3227</v>
      </c>
      <c r="B184" s="100"/>
      <c r="C184" s="101"/>
      <c r="D184" s="102" t="s">
        <v>177</v>
      </c>
      <c r="E184" s="10"/>
      <c r="F184" s="11"/>
      <c r="G184" s="11"/>
      <c r="H184" s="11"/>
      <c r="I184" s="12"/>
    </row>
    <row r="185" spans="1:9" s="173" customFormat="1" x14ac:dyDescent="0.25">
      <c r="A185" s="117">
        <v>323</v>
      </c>
      <c r="B185" s="120"/>
      <c r="C185" s="171"/>
      <c r="D185" s="128" t="s">
        <v>142</v>
      </c>
      <c r="E185" s="172">
        <v>450</v>
      </c>
      <c r="F185" s="115"/>
      <c r="G185" s="115"/>
      <c r="H185" s="115"/>
      <c r="I185" s="116">
        <f>SUM(I186:I193)</f>
        <v>1260</v>
      </c>
    </row>
    <row r="186" spans="1:9" x14ac:dyDescent="0.25">
      <c r="A186" s="99">
        <v>3231</v>
      </c>
      <c r="B186" s="100"/>
      <c r="C186" s="101"/>
      <c r="D186" s="102" t="s">
        <v>178</v>
      </c>
      <c r="E186" s="10"/>
      <c r="F186" s="11"/>
      <c r="G186" s="11"/>
      <c r="H186" s="11"/>
      <c r="I186" s="12"/>
    </row>
    <row r="187" spans="1:9" x14ac:dyDescent="0.25">
      <c r="A187" s="99">
        <v>3232</v>
      </c>
      <c r="B187" s="100"/>
      <c r="C187" s="101"/>
      <c r="D187" s="102" t="s">
        <v>179</v>
      </c>
      <c r="E187" s="10"/>
      <c r="F187" s="11"/>
      <c r="G187" s="11"/>
      <c r="H187" s="11"/>
      <c r="I187" s="12"/>
    </row>
    <row r="188" spans="1:9" x14ac:dyDescent="0.25">
      <c r="A188" s="99">
        <v>3233</v>
      </c>
      <c r="B188" s="100"/>
      <c r="C188" s="101"/>
      <c r="D188" s="102" t="s">
        <v>180</v>
      </c>
      <c r="E188" s="10"/>
      <c r="F188" s="11"/>
      <c r="G188" s="11"/>
      <c r="H188" s="11"/>
      <c r="I188" s="12"/>
    </row>
    <row r="189" spans="1:9" x14ac:dyDescent="0.25">
      <c r="A189" s="99">
        <v>3234</v>
      </c>
      <c r="B189" s="100"/>
      <c r="C189" s="101"/>
      <c r="D189" s="102" t="s">
        <v>146</v>
      </c>
      <c r="E189" s="10"/>
      <c r="F189" s="11"/>
      <c r="G189" s="11"/>
      <c r="H189" s="11"/>
      <c r="I189" s="12"/>
    </row>
    <row r="190" spans="1:9" x14ac:dyDescent="0.25">
      <c r="A190" s="99">
        <v>3236</v>
      </c>
      <c r="B190" s="100"/>
      <c r="C190" s="101"/>
      <c r="D190" s="102" t="s">
        <v>147</v>
      </c>
      <c r="E190" s="10">
        <v>450</v>
      </c>
      <c r="F190" s="11"/>
      <c r="G190" s="11"/>
      <c r="H190" s="11"/>
      <c r="I190" s="12"/>
    </row>
    <row r="191" spans="1:9" x14ac:dyDescent="0.25">
      <c r="A191" s="99">
        <v>3237</v>
      </c>
      <c r="B191" s="100"/>
      <c r="C191" s="101"/>
      <c r="D191" s="102" t="s">
        <v>148</v>
      </c>
      <c r="E191" s="10"/>
      <c r="F191" s="11"/>
      <c r="G191" s="11"/>
      <c r="H191" s="11"/>
      <c r="I191" s="12"/>
    </row>
    <row r="192" spans="1:9" x14ac:dyDescent="0.25">
      <c r="A192" s="99">
        <v>3238</v>
      </c>
      <c r="B192" s="100"/>
      <c r="C192" s="101"/>
      <c r="D192" s="102" t="s">
        <v>149</v>
      </c>
      <c r="E192" s="10"/>
      <c r="F192" s="11"/>
      <c r="G192" s="11"/>
      <c r="H192" s="11"/>
      <c r="I192" s="12"/>
    </row>
    <row r="193" spans="1:9" x14ac:dyDescent="0.25">
      <c r="A193" s="99">
        <v>3239</v>
      </c>
      <c r="B193" s="100"/>
      <c r="C193" s="101"/>
      <c r="D193" s="102" t="s">
        <v>150</v>
      </c>
      <c r="E193" s="10"/>
      <c r="F193" s="11"/>
      <c r="G193" s="11"/>
      <c r="H193" s="11"/>
      <c r="I193" s="12">
        <v>1260</v>
      </c>
    </row>
    <row r="194" spans="1:9" s="92" customFormat="1" ht="25.5" x14ac:dyDescent="0.25">
      <c r="A194" s="85">
        <v>324</v>
      </c>
      <c r="B194" s="86"/>
      <c r="C194" s="84"/>
      <c r="D194" s="107" t="s">
        <v>181</v>
      </c>
      <c r="E194" s="52">
        <v>3810</v>
      </c>
      <c r="F194" s="53">
        <v>5000</v>
      </c>
      <c r="G194" s="53">
        <v>664</v>
      </c>
      <c r="H194" s="53"/>
      <c r="I194" s="83">
        <v>700</v>
      </c>
    </row>
    <row r="195" spans="1:9" x14ac:dyDescent="0.25">
      <c r="A195" s="94">
        <v>3241</v>
      </c>
      <c r="B195" s="95"/>
      <c r="C195" s="96"/>
      <c r="D195" s="93" t="s">
        <v>183</v>
      </c>
      <c r="E195" s="10">
        <v>3810</v>
      </c>
      <c r="F195" s="11">
        <v>5000</v>
      </c>
      <c r="G195" s="11">
        <v>664</v>
      </c>
      <c r="H195" s="11"/>
      <c r="I195" s="12"/>
    </row>
    <row r="196" spans="1:9" s="92" customFormat="1" x14ac:dyDescent="0.25">
      <c r="A196" s="85">
        <v>329</v>
      </c>
      <c r="B196" s="86"/>
      <c r="C196" s="84"/>
      <c r="D196" s="107" t="s">
        <v>152</v>
      </c>
      <c r="E196" s="52">
        <v>10162</v>
      </c>
      <c r="F196" s="53">
        <v>10000</v>
      </c>
      <c r="G196" s="53">
        <v>1327</v>
      </c>
      <c r="H196" s="53"/>
      <c r="I196" s="83">
        <f>SUM(I197:I203)</f>
        <v>1700</v>
      </c>
    </row>
    <row r="197" spans="1:9" x14ac:dyDescent="0.25">
      <c r="A197" s="99">
        <v>3291</v>
      </c>
      <c r="B197" s="100"/>
      <c r="C197" s="101"/>
      <c r="D197" s="102"/>
      <c r="E197" s="10"/>
      <c r="F197" s="11"/>
      <c r="G197" s="11"/>
      <c r="H197" s="11"/>
      <c r="I197" s="12"/>
    </row>
    <row r="198" spans="1:9" x14ac:dyDescent="0.25">
      <c r="A198" s="99">
        <v>3292</v>
      </c>
      <c r="B198" s="100"/>
      <c r="C198" s="101"/>
      <c r="D198" s="102"/>
      <c r="E198" s="10"/>
      <c r="F198" s="11"/>
      <c r="G198" s="11"/>
      <c r="H198" s="11"/>
      <c r="I198" s="12"/>
    </row>
    <row r="199" spans="1:9" x14ac:dyDescent="0.25">
      <c r="A199" s="99">
        <v>3293</v>
      </c>
      <c r="B199" s="100"/>
      <c r="C199" s="101"/>
      <c r="D199" s="102"/>
      <c r="E199" s="10"/>
      <c r="F199" s="11"/>
      <c r="G199" s="11"/>
      <c r="H199" s="11"/>
      <c r="I199" s="12"/>
    </row>
    <row r="200" spans="1:9" x14ac:dyDescent="0.25">
      <c r="A200" s="99">
        <v>3294</v>
      </c>
      <c r="B200" s="100"/>
      <c r="C200" s="101"/>
      <c r="D200" s="102"/>
      <c r="E200" s="10"/>
      <c r="F200" s="11"/>
      <c r="G200" s="11"/>
      <c r="H200" s="11"/>
      <c r="I200" s="12"/>
    </row>
    <row r="201" spans="1:9" x14ac:dyDescent="0.25">
      <c r="A201" s="99">
        <v>3295</v>
      </c>
      <c r="B201" s="100"/>
      <c r="C201" s="101"/>
      <c r="D201" s="102" t="s">
        <v>157</v>
      </c>
      <c r="E201" s="10">
        <v>10162</v>
      </c>
      <c r="F201" s="11">
        <v>10000</v>
      </c>
      <c r="G201" s="11">
        <v>1327</v>
      </c>
      <c r="H201" s="11"/>
      <c r="I201" s="12">
        <v>1700</v>
      </c>
    </row>
    <row r="202" spans="1:9" x14ac:dyDescent="0.25">
      <c r="A202" s="99">
        <v>3296</v>
      </c>
      <c r="B202" s="100"/>
      <c r="C202" s="101"/>
      <c r="D202" s="102"/>
      <c r="E202" s="10"/>
      <c r="F202" s="11"/>
      <c r="G202" s="11"/>
      <c r="H202" s="11"/>
      <c r="I202" s="12"/>
    </row>
    <row r="203" spans="1:9" x14ac:dyDescent="0.25">
      <c r="A203" s="99">
        <v>3299</v>
      </c>
      <c r="B203" s="100"/>
      <c r="C203" s="101"/>
      <c r="D203" s="102"/>
      <c r="E203" s="10"/>
      <c r="F203" s="11"/>
      <c r="G203" s="11"/>
      <c r="H203" s="11"/>
      <c r="I203" s="12"/>
    </row>
    <row r="204" spans="1:9" s="92" customFormat="1" ht="25.5" x14ac:dyDescent="0.25">
      <c r="A204" s="117">
        <v>37</v>
      </c>
      <c r="B204" s="86"/>
      <c r="C204" s="84"/>
      <c r="D204" s="107" t="s">
        <v>182</v>
      </c>
      <c r="E204" s="52">
        <v>54902</v>
      </c>
      <c r="F204" s="53">
        <v>55000</v>
      </c>
      <c r="G204" s="115">
        <v>7300</v>
      </c>
      <c r="H204" s="115"/>
      <c r="I204" s="116">
        <f>I205</f>
        <v>10300</v>
      </c>
    </row>
    <row r="205" spans="1:9" x14ac:dyDescent="0.25">
      <c r="A205" s="99">
        <v>3722</v>
      </c>
      <c r="B205" s="100"/>
      <c r="C205" s="101"/>
      <c r="D205" s="102" t="s">
        <v>182</v>
      </c>
      <c r="E205" s="10">
        <v>54902</v>
      </c>
      <c r="F205" s="11">
        <v>54902</v>
      </c>
      <c r="G205" s="11">
        <v>7300</v>
      </c>
      <c r="H205" s="11"/>
      <c r="I205" s="12">
        <v>10300</v>
      </c>
    </row>
    <row r="206" spans="1:9" x14ac:dyDescent="0.25">
      <c r="A206" s="99"/>
      <c r="B206" s="100"/>
      <c r="C206" s="101"/>
      <c r="D206" s="102"/>
      <c r="E206" s="10"/>
      <c r="F206" s="11"/>
      <c r="G206" s="11"/>
      <c r="H206" s="11"/>
      <c r="I206" s="12"/>
    </row>
    <row r="207" spans="1:9" s="92" customFormat="1" ht="25.5" x14ac:dyDescent="0.25">
      <c r="A207" s="117">
        <v>4</v>
      </c>
      <c r="B207" s="86"/>
      <c r="C207" s="84"/>
      <c r="D207" s="107" t="s">
        <v>171</v>
      </c>
      <c r="E207" s="52">
        <v>43067</v>
      </c>
      <c r="F207" s="53">
        <v>45000</v>
      </c>
      <c r="G207" s="115">
        <v>5973</v>
      </c>
      <c r="H207" s="115"/>
      <c r="I207" s="116">
        <f>I208</f>
        <v>1500</v>
      </c>
    </row>
    <row r="208" spans="1:9" s="92" customFormat="1" ht="25.5" x14ac:dyDescent="0.25">
      <c r="A208" s="117">
        <v>42</v>
      </c>
      <c r="B208" s="86"/>
      <c r="C208" s="84"/>
      <c r="D208" s="107" t="s">
        <v>172</v>
      </c>
      <c r="E208" s="52">
        <v>43067</v>
      </c>
      <c r="F208" s="53"/>
      <c r="G208" s="115">
        <v>5973</v>
      </c>
      <c r="H208" s="115"/>
      <c r="I208" s="116">
        <f>I209</f>
        <v>1500</v>
      </c>
    </row>
    <row r="209" spans="1:9" x14ac:dyDescent="0.25">
      <c r="A209" s="99">
        <v>4241</v>
      </c>
      <c r="B209" s="100"/>
      <c r="C209" s="101"/>
      <c r="D209" s="102" t="s">
        <v>173</v>
      </c>
      <c r="E209" s="10"/>
      <c r="F209" s="11"/>
      <c r="G209" s="11"/>
      <c r="H209" s="11"/>
      <c r="I209" s="12">
        <v>1500</v>
      </c>
    </row>
    <row r="210" spans="1:9" x14ac:dyDescent="0.25">
      <c r="A210" s="99"/>
      <c r="B210" s="100"/>
      <c r="C210" s="101"/>
      <c r="D210" s="102"/>
      <c r="E210" s="10"/>
      <c r="F210" s="11"/>
      <c r="G210" s="11"/>
      <c r="H210" s="11"/>
      <c r="I210" s="12"/>
    </row>
    <row r="211" spans="1:9" s="92" customFormat="1" ht="25.5" x14ac:dyDescent="0.25">
      <c r="A211" s="85" t="s">
        <v>185</v>
      </c>
      <c r="B211" s="86"/>
      <c r="C211" s="84">
        <v>101318</v>
      </c>
      <c r="D211" s="107" t="s">
        <v>184</v>
      </c>
      <c r="E211" s="52"/>
      <c r="F211" s="53"/>
      <c r="G211" s="53"/>
      <c r="H211" s="53"/>
      <c r="I211" s="83"/>
    </row>
    <row r="212" spans="1:9" x14ac:dyDescent="0.25">
      <c r="A212" s="104" t="s">
        <v>18</v>
      </c>
      <c r="B212" s="105"/>
      <c r="C212" s="106">
        <v>43</v>
      </c>
      <c r="D212" s="103"/>
      <c r="E212" s="10">
        <v>5240</v>
      </c>
      <c r="F212" s="11"/>
      <c r="G212" s="11"/>
      <c r="H212" s="11"/>
      <c r="I212" s="12"/>
    </row>
    <row r="213" spans="1:9" s="92" customFormat="1" x14ac:dyDescent="0.25">
      <c r="A213" s="117">
        <v>3</v>
      </c>
      <c r="B213" s="120"/>
      <c r="C213" s="84"/>
      <c r="D213" s="107" t="s">
        <v>24</v>
      </c>
      <c r="E213" s="52"/>
      <c r="F213" s="115">
        <v>37000</v>
      </c>
      <c r="G213" s="115">
        <v>4911</v>
      </c>
      <c r="H213" s="115"/>
      <c r="I213" s="116">
        <f>I214</f>
        <v>6000</v>
      </c>
    </row>
    <row r="214" spans="1:9" s="92" customFormat="1" x14ac:dyDescent="0.25">
      <c r="A214" s="85">
        <v>32</v>
      </c>
      <c r="B214" s="86"/>
      <c r="C214" s="84"/>
      <c r="D214" s="107" t="s">
        <v>42</v>
      </c>
      <c r="E214" s="52"/>
      <c r="F214" s="53">
        <v>32000</v>
      </c>
      <c r="G214" s="115">
        <v>4247</v>
      </c>
      <c r="H214" s="115"/>
      <c r="I214" s="116">
        <f>I215+I217</f>
        <v>6000</v>
      </c>
    </row>
    <row r="215" spans="1:9" s="92" customFormat="1" x14ac:dyDescent="0.25">
      <c r="A215" s="85">
        <v>323</v>
      </c>
      <c r="B215" s="86"/>
      <c r="C215" s="84"/>
      <c r="D215" s="107" t="s">
        <v>142</v>
      </c>
      <c r="E215" s="52"/>
      <c r="F215" s="53">
        <v>32000</v>
      </c>
      <c r="G215" s="53">
        <v>4247</v>
      </c>
      <c r="H215" s="53"/>
      <c r="I215" s="83">
        <f>I216</f>
        <v>5336</v>
      </c>
    </row>
    <row r="216" spans="1:9" x14ac:dyDescent="0.25">
      <c r="A216" s="104">
        <v>3239</v>
      </c>
      <c r="B216" s="105"/>
      <c r="C216" s="106"/>
      <c r="D216" s="103" t="s">
        <v>150</v>
      </c>
      <c r="E216" s="10"/>
      <c r="F216" s="11">
        <v>32000</v>
      </c>
      <c r="G216" s="11"/>
      <c r="H216" s="11"/>
      <c r="I216" s="12">
        <v>5336</v>
      </c>
    </row>
    <row r="217" spans="1:9" s="92" customFormat="1" x14ac:dyDescent="0.25">
      <c r="A217" s="85">
        <v>329</v>
      </c>
      <c r="B217" s="86"/>
      <c r="C217" s="84"/>
      <c r="D217" s="107" t="s">
        <v>186</v>
      </c>
      <c r="E217" s="52"/>
      <c r="F217" s="53"/>
      <c r="G217" s="53"/>
      <c r="H217" s="53"/>
      <c r="I217" s="83">
        <f>I218</f>
        <v>664</v>
      </c>
    </row>
    <row r="218" spans="1:9" x14ac:dyDescent="0.25">
      <c r="A218" s="79">
        <v>3299</v>
      </c>
      <c r="B218" s="80"/>
      <c r="C218" s="81"/>
      <c r="D218" s="78" t="s">
        <v>124</v>
      </c>
      <c r="E218" s="10">
        <v>5240</v>
      </c>
      <c r="F218" s="11">
        <v>5000</v>
      </c>
      <c r="G218" s="11">
        <v>664</v>
      </c>
      <c r="H218" s="11"/>
      <c r="I218" s="12">
        <v>664</v>
      </c>
    </row>
    <row r="219" spans="1:9" x14ac:dyDescent="0.25">
      <c r="A219" s="165"/>
      <c r="B219" s="166"/>
      <c r="C219" s="167"/>
      <c r="D219" s="78"/>
      <c r="E219" s="10"/>
      <c r="F219" s="11"/>
      <c r="G219" s="11"/>
      <c r="H219" s="11"/>
      <c r="I219" s="12"/>
    </row>
    <row r="220" spans="1:9" x14ac:dyDescent="0.25">
      <c r="A220" s="153" t="s">
        <v>47</v>
      </c>
      <c r="B220" s="154"/>
      <c r="C220" s="155"/>
      <c r="D220" s="78"/>
      <c r="E220" s="10"/>
      <c r="F220" s="11"/>
      <c r="G220" s="11"/>
      <c r="H220" s="11"/>
      <c r="I220" s="11"/>
    </row>
    <row r="221" spans="1:9" ht="14.25" customHeight="1" x14ac:dyDescent="0.25">
      <c r="A221" s="153" t="s">
        <v>51</v>
      </c>
      <c r="B221" s="154"/>
      <c r="C221" s="155"/>
      <c r="D221" s="78"/>
      <c r="E221" s="10"/>
      <c r="F221" s="11"/>
      <c r="G221" s="11"/>
      <c r="H221" s="11"/>
      <c r="I221" s="11"/>
    </row>
    <row r="222" spans="1:9" ht="15" customHeight="1" x14ac:dyDescent="0.25">
      <c r="A222" s="159" t="s">
        <v>49</v>
      </c>
      <c r="B222" s="160"/>
      <c r="C222" s="161"/>
      <c r="D222" s="78"/>
      <c r="E222" s="10"/>
      <c r="F222" s="11"/>
      <c r="G222" s="11"/>
      <c r="H222" s="11"/>
      <c r="I222" s="12"/>
    </row>
    <row r="223" spans="1:9" x14ac:dyDescent="0.25">
      <c r="A223" s="168">
        <v>3</v>
      </c>
      <c r="B223" s="169"/>
      <c r="C223" s="170"/>
      <c r="D223" s="78"/>
      <c r="E223" s="10"/>
      <c r="F223" s="11"/>
      <c r="G223" s="11"/>
      <c r="H223" s="11"/>
      <c r="I223" s="12"/>
    </row>
    <row r="224" spans="1:9" x14ac:dyDescent="0.25">
      <c r="A224" s="165">
        <v>32</v>
      </c>
      <c r="B224" s="166"/>
      <c r="C224" s="167"/>
      <c r="D224" s="34" t="s">
        <v>42</v>
      </c>
      <c r="E224" s="10"/>
      <c r="F224" s="11"/>
      <c r="G224" s="11"/>
      <c r="H224" s="11"/>
      <c r="I224" s="12"/>
    </row>
    <row r="225" spans="1:9" ht="15" customHeight="1" x14ac:dyDescent="0.25">
      <c r="A225" s="159" t="s">
        <v>49</v>
      </c>
      <c r="B225" s="160"/>
      <c r="C225" s="161"/>
      <c r="D225" s="35" t="s">
        <v>48</v>
      </c>
      <c r="E225" s="10"/>
      <c r="F225" s="11"/>
      <c r="G225" s="11"/>
      <c r="H225" s="11"/>
      <c r="I225" s="12"/>
    </row>
    <row r="226" spans="1:9" ht="25.5" x14ac:dyDescent="0.25">
      <c r="A226" s="168">
        <v>4</v>
      </c>
      <c r="B226" s="169"/>
      <c r="C226" s="170"/>
      <c r="D226" s="35" t="s">
        <v>52</v>
      </c>
      <c r="E226" s="10"/>
      <c r="F226" s="11"/>
      <c r="G226" s="11"/>
      <c r="H226" s="11"/>
      <c r="I226" s="12"/>
    </row>
    <row r="227" spans="1:9" x14ac:dyDescent="0.25">
      <c r="A227" s="165">
        <v>42</v>
      </c>
      <c r="B227" s="166"/>
      <c r="C227" s="167"/>
      <c r="D227" s="51" t="s">
        <v>50</v>
      </c>
      <c r="E227" s="10"/>
      <c r="F227" s="11"/>
      <c r="G227" s="11"/>
      <c r="H227" s="11"/>
      <c r="I227" s="12"/>
    </row>
    <row r="228" spans="1:9" x14ac:dyDescent="0.25">
      <c r="D228" s="34" t="s">
        <v>24</v>
      </c>
      <c r="E228" s="10"/>
    </row>
    <row r="229" spans="1:9" x14ac:dyDescent="0.25">
      <c r="D229" s="34" t="s">
        <v>42</v>
      </c>
    </row>
    <row r="230" spans="1:9" x14ac:dyDescent="0.25">
      <c r="D230" s="51" t="s">
        <v>50</v>
      </c>
    </row>
    <row r="231" spans="1:9" ht="25.5" x14ac:dyDescent="0.25">
      <c r="D231" s="34" t="s">
        <v>26</v>
      </c>
    </row>
    <row r="232" spans="1:9" ht="25.5" x14ac:dyDescent="0.25">
      <c r="D232" s="34" t="s">
        <v>69</v>
      </c>
    </row>
  </sheetData>
  <mergeCells count="17">
    <mergeCell ref="A226:C226"/>
    <mergeCell ref="A227:C227"/>
    <mergeCell ref="A220:C220"/>
    <mergeCell ref="A221:C221"/>
    <mergeCell ref="A222:C222"/>
    <mergeCell ref="A223:C223"/>
    <mergeCell ref="A225:C225"/>
    <mergeCell ref="A8:C8"/>
    <mergeCell ref="A9:C9"/>
    <mergeCell ref="A219:C219"/>
    <mergeCell ref="A14:C14"/>
    <mergeCell ref="A224:C224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2023-11-23T13:58:58Z</cp:lastPrinted>
  <dcterms:created xsi:type="dcterms:W3CDTF">2022-08-12T12:51:27Z</dcterms:created>
  <dcterms:modified xsi:type="dcterms:W3CDTF">2023-11-23T13:59:52Z</dcterms:modified>
</cp:coreProperties>
</file>